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qmcloud.sharepoint.com/sites/VPFInvestorRelations/Shared Documents/ESG/DataBook/2024/"/>
    </mc:Choice>
  </mc:AlternateContent>
  <xr:revisionPtr revIDLastSave="383" documentId="8_{DE78007C-0809-4F1C-934B-D93B7BB6B76B}" xr6:coauthVersionLast="47" xr6:coauthVersionMax="47" xr10:uidLastSave="{6F04B989-2930-476F-A60D-F4D3D9FCDCB6}"/>
  <bookViews>
    <workbookView xWindow="-108" yWindow="-108" windowWidth="23256" windowHeight="12576" activeTab="1" xr2:uid="{522C017A-CE35-45E9-A113-5EE43B2CA952}"/>
  </bookViews>
  <sheets>
    <sheet name="General" sheetId="4" r:id="rId1"/>
    <sheet name="Medioambiental" sheetId="1" r:id="rId2"/>
    <sheet name="Social" sheetId="2" r:id="rId3"/>
    <sheet name="Gobernanza"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0" i="1" l="1"/>
  <c r="C87" i="1" s="1"/>
  <c r="C80" i="1"/>
  <c r="C74" i="1"/>
  <c r="C68" i="1"/>
  <c r="C62" i="1"/>
  <c r="C56" i="1" l="1"/>
  <c r="D48" i="1"/>
  <c r="D33" i="1"/>
  <c r="E33" i="1"/>
  <c r="F33" i="1"/>
  <c r="G33" i="1"/>
  <c r="C33" i="1"/>
  <c r="C21" i="1" l="1"/>
  <c r="C19" i="1"/>
  <c r="D19" i="1"/>
  <c r="D9" i="2"/>
  <c r="H9" i="2"/>
  <c r="K10" i="2"/>
  <c r="F21" i="1" l="1"/>
  <c r="D21" i="1"/>
  <c r="E17" i="1"/>
  <c r="E19" i="1" s="1"/>
  <c r="F19" i="1"/>
  <c r="G19" i="1"/>
  <c r="G21" i="1"/>
  <c r="G90" i="1"/>
  <c r="F90" i="1"/>
  <c r="E90" i="1"/>
  <c r="D90" i="1"/>
  <c r="F89" i="1"/>
  <c r="E89" i="1"/>
  <c r="G88" i="1"/>
  <c r="F88" i="1"/>
  <c r="E88" i="1"/>
  <c r="D87" i="1" l="1"/>
  <c r="E21" i="1"/>
  <c r="G87" i="1" l="1"/>
  <c r="F87" i="1"/>
  <c r="E87" i="1"/>
  <c r="G74" i="1"/>
  <c r="F74" i="1"/>
  <c r="E74" i="1"/>
  <c r="G68" i="1"/>
  <c r="F68" i="1"/>
  <c r="E68" i="1"/>
  <c r="G62" i="1"/>
  <c r="F62" i="1"/>
  <c r="E62" i="1"/>
  <c r="G56" i="1"/>
  <c r="F56" i="1"/>
  <c r="E56" i="1"/>
  <c r="G48" i="1"/>
  <c r="F48" i="1"/>
  <c r="E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tc={52A8886C-7933-4754-B6A4-87E6CA989C4B}</author>
  </authors>
  <commentList>
    <comment ref="A49" authorId="0" shapeId="0" xr:uid="{52A8886C-7933-4754-B6A4-87E6CA989C4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SQM es la primera empresa minera reconocida por la entidad internacional AENOR, por contar con un sistema de gestión de seguridad vial conforme a la Norma ISO 39001:2012, norma que regula el buen manejo del transporte terrestre dentro de un sector industrial.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tc={D77BF38E-A0D7-4372-A310-49BB2917E19D}</author>
    <author>tc={93608C74-FD2E-4068-9879-4C213B6F16DD}</author>
    <author>tc={B8A4CFC1-A3BA-45D2-AF2F-612EDA713F89}</author>
    <author>tc={729EBD1A-350D-4BE2-8BC1-2774EE9D4CC7}</author>
    <author>tc={B4B4E9F6-FC2D-4774-90E1-1AB48A6B997A}</author>
  </authors>
  <commentList>
    <comment ref="C102" authorId="0" shapeId="0" xr:uid="{D77BF38E-A0D7-4372-A310-49BB2917E19D}">
      <text>
        <t>[Comentario encadenado]
Su versión de Excel le permite leer este comentario encadenado; sin embargo, las ediciones que se apliquen se quitarán si el archivo se abre en una versión más reciente de Excel. Más información: https://go.microsoft.com/fwlink/?linkid=870924
Comentario:
    Extracción neta acumulada al 07/07/2024, año ambiental n°17 del 13/08/2023-12/08/2024</t>
      </text>
    </comment>
    <comment ref="D102" authorId="1" shapeId="0" xr:uid="{93608C74-FD2E-4068-9879-4C213B6F16DD}">
      <text>
        <t>[Comentario encadenado]
Su versión de Excel le permite leer este comentario encadenado; sin embargo, las ediciones que se apliquen se quitarán si el archivo se abre en una versión más reciente de Excel. Más información: https://go.microsoft.com/fwlink/?linkid=870924
Comentario:
    Información al 29/may/2023 correspondiente al año 16 (del 13/ago/2022 al 12/ago/2023)</t>
      </text>
    </comment>
    <comment ref="E102" authorId="2" shapeId="0" xr:uid="{B8A4CFC1-A3BA-45D2-AF2F-612EDA713F89}">
      <text>
        <t>[Comentario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13/ago/2021 al 12/ago/2022</t>
      </text>
    </comment>
    <comment ref="F102" authorId="3" shapeId="0" xr:uid="{729EBD1A-350D-4BE2-8BC1-2774EE9D4CC7}">
      <text>
        <t>[Comentario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13/ago/2020 al 12/ago/2021</t>
      </text>
    </comment>
    <comment ref="G102" authorId="4" shapeId="0" xr:uid="{B4B4E9F6-FC2D-4774-90E1-1AB48A6B997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13/ago/2019 al 12/ago/2020 </t>
      </text>
    </comment>
  </commentList>
</comments>
</file>

<file path=xl/sharedStrings.xml><?xml version="1.0" encoding="utf-8"?>
<sst xmlns="http://schemas.openxmlformats.org/spreadsheetml/2006/main" count="309" uniqueCount="195">
  <si>
    <t>USD</t>
  </si>
  <si>
    <t>Dow Jones Sustainability Indices (DJSI Chile, DJSI Mila Pacific Alliance)</t>
  </si>
  <si>
    <t>Stewardship Excellence by IFA Protect &amp; Sustain program</t>
  </si>
  <si>
    <t>Responsible Care (Nueva Victoria)</t>
  </si>
  <si>
    <t>m3</t>
  </si>
  <si>
    <t>Diesel</t>
  </si>
  <si>
    <t>no</t>
  </si>
  <si>
    <t>UF</t>
  </si>
  <si>
    <t>SQM es una compañía global que desarrolla y produce diversos productos para varias industrias esenciales para el progreso humano tales como la salud, la nutrición, las energías renovables y la tecnología a través de la innovación y el avance tecnológico. Nuestro objetivo es mantener nuestra posición de liderazgo mundial en los mercados de litio, nitrato de potasio, yodo y sales termosolares mediante la fabricación de productos de alta calidad para cumplir con los requisitos dinámicos y cambiantes de nuestros clientes.
Trabajamos todos los días para construir una cultura de excelencia fomentando y promoviendo la creatividad, la agilidad y la innovación en el lugar de trabajo y garantizando la igualdad de oportunidades, la inclusión y la diversidad. Continuaremos creando valor para todos nuestros grupos de interés a través de la gestión responsable de los recursos naturales, los proyectos de expansión sostenibles y la mejora de nuestras operaciones existentes, con un enfoque en minimizar nuestros impactos ambientales mediante la reducción de nuestras huellas de carbono, energía y agua y trabajando juntos con nuestros accionistas, empleados, clientes, proveedores y comunidades.</t>
  </si>
  <si>
    <t xml:space="preserve">Sobre SQM </t>
  </si>
  <si>
    <t xml:space="preserve">Enlaces a los Reportes Anuales </t>
  </si>
  <si>
    <t>Memoria Anual en el formato 20F</t>
  </si>
  <si>
    <t>Memoria Anual publicada con la CMF</t>
  </si>
  <si>
    <t>Reporte de Sustentabilidad</t>
  </si>
  <si>
    <t>Enlaces a las Políticas de la Compañía y otros Documentos pertinentes</t>
  </si>
  <si>
    <t>Participación de la Compañía en Pactos y Asociaciones Globales</t>
  </si>
  <si>
    <t>Pacto Mundial de Naciones Unidas</t>
  </si>
  <si>
    <t>Alianza Global de Baterías (Global Battery Alliance)</t>
  </si>
  <si>
    <t>Iniciativa para el Aseguramiento de la Minería Responsable ("IRMA")</t>
  </si>
  <si>
    <t>Asociación Internacional de Fertilizantes (IFA)</t>
  </si>
  <si>
    <t>Certificaciones</t>
  </si>
  <si>
    <t>Reportes de la Compañía</t>
  </si>
  <si>
    <t>Publicación del Reporte de Sustentabilidad bajo GRI</t>
  </si>
  <si>
    <t>Reporte de Sustentabilidad auditado por un tercero independiente</t>
  </si>
  <si>
    <t>Moneda de la empresa a menos que se indique lo contrario</t>
  </si>
  <si>
    <t>Reporte de Sustentabilidad bajo GRI</t>
  </si>
  <si>
    <t>Reporte de Sustentabilidad auditado bajo GRI</t>
  </si>
  <si>
    <t>Política de Gobierno Corporativo</t>
  </si>
  <si>
    <t>Estatutos</t>
  </si>
  <si>
    <t>Política de cumplimiento contra el soborno y la corrupción</t>
  </si>
  <si>
    <t>Política de Libre Competencia</t>
  </si>
  <si>
    <t>Manual de Manejo de Información de Interés para el Mercado</t>
  </si>
  <si>
    <t>Modelo de Prevención de Delitos</t>
  </si>
  <si>
    <t>Existencia de un programa de reducción de agua</t>
  </si>
  <si>
    <t>Existencia de metas de reducción de agua</t>
  </si>
  <si>
    <t>Si</t>
  </si>
  <si>
    <t>Año de inicio de las metas de reducción</t>
  </si>
  <si>
    <t>Año objetivo de reducción</t>
  </si>
  <si>
    <t>Objetivo de reducción: toda la Compañía</t>
  </si>
  <si>
    <t>Objetivo de reducción: Salar de Atacama</t>
  </si>
  <si>
    <t>Unidad</t>
  </si>
  <si>
    <t>Consumo de agua: agua subterránea</t>
  </si>
  <si>
    <t>Consumo de agua: agua superficial</t>
  </si>
  <si>
    <t>Consumo de agua: suministro de terceros</t>
  </si>
  <si>
    <t>Ingresos</t>
  </si>
  <si>
    <t>Agua reciclada</t>
  </si>
  <si>
    <t>Porcentaje de agua reciclada utilizada</t>
  </si>
  <si>
    <t>Agua</t>
  </si>
  <si>
    <t>GJ/año</t>
  </si>
  <si>
    <t>Objetivo de reducción de emisiones de CO2</t>
  </si>
  <si>
    <t>Existencia de una Política para reducir las emisiones de carbono</t>
  </si>
  <si>
    <t>Año de inicio</t>
  </si>
  <si>
    <t>Año objetivo</t>
  </si>
  <si>
    <t>Objetivo de reducción: productos de yodo, litio, cloruro de potasio</t>
  </si>
  <si>
    <t>Objetivo de reducción: todos los productos</t>
  </si>
  <si>
    <t>Gestión de residuos</t>
  </si>
  <si>
    <t>Existencia de un plan de gestión o reciclaje de residuos</t>
  </si>
  <si>
    <t>Peligrosos</t>
  </si>
  <si>
    <t>No peligrosos</t>
  </si>
  <si>
    <t>ton</t>
  </si>
  <si>
    <t>CO2 eq ton</t>
  </si>
  <si>
    <t>Extracción de salmuera (Salar de Atacama)</t>
  </si>
  <si>
    <t>Existencia de un objetivo de reducción de la extracción de salmuera</t>
  </si>
  <si>
    <t>Objetivo de reducción</t>
  </si>
  <si>
    <t>Período de extracción de salmuera (agosto - agosto)</t>
  </si>
  <si>
    <t>Límite neto anual de extracción de salmuera</t>
  </si>
  <si>
    <t>Extracción neta anual de salmuera acumulada</t>
  </si>
  <si>
    <t>Nuestra Gente</t>
  </si>
  <si>
    <t>Porcentaje de mujeres</t>
  </si>
  <si>
    <t>Existencia de huelga</t>
  </si>
  <si>
    <t>Rotación de empleados</t>
  </si>
  <si>
    <t>Existencia de programas para incrementar la diversidad</t>
  </si>
  <si>
    <t>Sistema de Gestión de Riesgo Operacional</t>
  </si>
  <si>
    <t>Salud y Seguridad</t>
  </si>
  <si>
    <t>Política de derechos humanos</t>
  </si>
  <si>
    <t>si</t>
  </si>
  <si>
    <t>Existencia de una política de derechos humanos</t>
  </si>
  <si>
    <t>Comunidades</t>
  </si>
  <si>
    <t>Aportes anuales a las comunidades</t>
  </si>
  <si>
    <t>Aportes anuales al desarrollo regional</t>
  </si>
  <si>
    <t>Relaciones horizontales de múltiples beneficios</t>
  </si>
  <si>
    <t>Principales líneas de trabajo</t>
  </si>
  <si>
    <t>Educación y cultura</t>
  </si>
  <si>
    <t>Bienestar</t>
  </si>
  <si>
    <t>1,7% de los ingresos de SQM Salar S.A.</t>
  </si>
  <si>
    <t>acuerdos a largo plazo</t>
  </si>
  <si>
    <t>Nuestro Directorio</t>
  </si>
  <si>
    <t>N° de los directores</t>
  </si>
  <si>
    <t>N° de los directores independientes</t>
  </si>
  <si>
    <t>N° de los directores no independientes</t>
  </si>
  <si>
    <t>N° de los directores mujeres</t>
  </si>
  <si>
    <t>N° de los directores ejecutivos</t>
  </si>
  <si>
    <t>Directores con experiencia en la industria</t>
  </si>
  <si>
    <t>N° de reuniones del directorio</t>
  </si>
  <si>
    <t xml:space="preserve">Comité de Directores </t>
  </si>
  <si>
    <t>Comité de Seguridad, Salud y Medio Ambiente (SHEC)</t>
  </si>
  <si>
    <t>Comité de Gobierno Corporativo (CGC)</t>
  </si>
  <si>
    <t>Desde 2013</t>
  </si>
  <si>
    <t>Directores</t>
  </si>
  <si>
    <t>Bruto fijo mensual</t>
  </si>
  <si>
    <t>Presidente</t>
  </si>
  <si>
    <t>Vicepresidente</t>
  </si>
  <si>
    <t>% Variable de la utilidad neta anual</t>
  </si>
  <si>
    <t>Miembros del Comité de Directores:</t>
  </si>
  <si>
    <t>Miembros de CGC y SHEC:</t>
  </si>
  <si>
    <t>Comités del Directorio</t>
  </si>
  <si>
    <t>Remuneraciones del Directorio</t>
  </si>
  <si>
    <t>Índice de frecuencia de accidentes con tiempo perdido (base 1,000,000 horas)</t>
  </si>
  <si>
    <t>US$10-15 millones</t>
  </si>
  <si>
    <t>Desarrollo económico</t>
  </si>
  <si>
    <t>Patrimonio historico</t>
  </si>
  <si>
    <t>Desarrollo social</t>
  </si>
  <si>
    <t>Energía</t>
  </si>
  <si>
    <t>mmUS$</t>
  </si>
  <si>
    <t>m3/mmUS$</t>
  </si>
  <si>
    <t>GJ/mmUS$</t>
  </si>
  <si>
    <t>Consumo de agua dulce (millones de m3/año)/Ingresos (mmUS$/año)</t>
  </si>
  <si>
    <t>Código de Ética</t>
  </si>
  <si>
    <t>Política de Habitualidad</t>
  </si>
  <si>
    <t>ISO 9001:2015 (todas líneas de negocios)</t>
  </si>
  <si>
    <t>SI</t>
  </si>
  <si>
    <t>Politica de Sostenibilidad, Etica y Derechos Humanos</t>
  </si>
  <si>
    <t>Código de Conducta para Socios Comerciales de SQM</t>
  </si>
  <si>
    <t>Alcance de las emisiones 1</t>
  </si>
  <si>
    <t>Alcance de las emisiones 2</t>
  </si>
  <si>
    <t>Alcance de las emisiones 3</t>
  </si>
  <si>
    <t>N° de empleados rol ejecutivo</t>
  </si>
  <si>
    <t>https://www.sqmsenlinea.com/</t>
  </si>
  <si>
    <t>Política de Conflictos de interés</t>
  </si>
  <si>
    <t>CDP Climate Disclosure Project</t>
  </si>
  <si>
    <t>Emisiones de CO2 por producto</t>
  </si>
  <si>
    <t>Volumen producido</t>
  </si>
  <si>
    <t>Emisiones alcance 1,2 y 3 por toneladas</t>
  </si>
  <si>
    <t>CO2 eq ton / ton</t>
  </si>
  <si>
    <t>Yodo</t>
  </si>
  <si>
    <t>Emisiones alcance 1,2 y 3 por toneladas (*)</t>
  </si>
  <si>
    <t>Emisiones alcance 1,2 y 3 por toneladas (**)</t>
  </si>
  <si>
    <t>(*)Nota: Se realizó una actualización de los cálculos para los periodos anteriores por una actualización de metodología en la redistribución de las emisiones en la
operación</t>
  </si>
  <si>
    <t>(**)Nota: Las huellas de estos productos se estiman en forma distinta, dado que se considera las emisiones asociadas a la producción de cristales y su respectiva producción más las emisiones de las
plantas de terminado y sus producciones. Por esta razón, la intensidad se calcula de una forma distinta. Además,
se realizó una actualización de los cálculos para los periodos anteriores por una actualización de metodología en la redistribución de las emisiones en la
operación.</t>
  </si>
  <si>
    <t>Consumo total de energía dentro y fuera de la Organización (Gj/año)</t>
  </si>
  <si>
    <t>Consumo/ingresos totales</t>
  </si>
  <si>
    <t>Residuos domésticos y otros(*)</t>
  </si>
  <si>
    <t>Residuos industriales totales enviados para disposición final y/o tratamiento</t>
  </si>
  <si>
    <t>L/s</t>
  </si>
  <si>
    <t>MM m3/año</t>
  </si>
  <si>
    <t>Extracción neta anual de salmuera acumulada (1 ene al 31 dic)</t>
  </si>
  <si>
    <t>N° de empleados rol general*</t>
  </si>
  <si>
    <t>N° de empleados rol supervisor*</t>
  </si>
  <si>
    <t xml:space="preserve">ISO 39001:2012 </t>
  </si>
  <si>
    <t xml:space="preserve">ISO 14001:2015 </t>
  </si>
  <si>
    <t xml:space="preserve">ISO 50001:2018 (en proceso de implementación) </t>
  </si>
  <si>
    <t xml:space="preserve">ISO 45001:2018 </t>
  </si>
  <si>
    <t>Norma Chilena 3262 (Igualdad de género y conciliación de la vida laboral, familiar y personal)</t>
  </si>
  <si>
    <t>N° de empleados directos</t>
  </si>
  <si>
    <t>Alta Gerencia</t>
  </si>
  <si>
    <t>Gerencia</t>
  </si>
  <si>
    <t>Jefatura</t>
  </si>
  <si>
    <t>Operario</t>
  </si>
  <si>
    <t>Fuerza de Venta</t>
  </si>
  <si>
    <t>Administrativo</t>
  </si>
  <si>
    <t>Auxiliar</t>
  </si>
  <si>
    <t>Otros Profesionales</t>
  </si>
  <si>
    <t>Otros Técnicos</t>
  </si>
  <si>
    <t>Categoría Laboral</t>
  </si>
  <si>
    <t>Hombres</t>
  </si>
  <si>
    <t>% de empleados en sindicatos</t>
  </si>
  <si>
    <t>Mujeres</t>
  </si>
  <si>
    <t>Total</t>
  </si>
  <si>
    <t>Total N° de empleados directos</t>
  </si>
  <si>
    <t>25% para 2025</t>
  </si>
  <si>
    <t>Meta participacion feminina:</t>
  </si>
  <si>
    <t>Tarjeta Anual del Directorio 2023</t>
  </si>
  <si>
    <t>Participación promedio de directores (años)</t>
  </si>
  <si>
    <t>2022*</t>
  </si>
  <si>
    <t>porcentaje mujeres</t>
  </si>
  <si>
    <t>(*) Nota:  Desde 2022 se hizo una nueva clasificación para la dotación laboral. Este desglose no está disponible para años anteriores</t>
  </si>
  <si>
    <t>20% para 2022</t>
  </si>
  <si>
    <t xml:space="preserve">Consumo energía eléctrica </t>
  </si>
  <si>
    <t>Gasolina</t>
  </si>
  <si>
    <t xml:space="preserve">Consumo de combustibles de fuentes no renovables </t>
  </si>
  <si>
    <t>Consumo dentro de la Compañía</t>
  </si>
  <si>
    <t>Consumo fuera de la Compañía</t>
  </si>
  <si>
    <t>%</t>
  </si>
  <si>
    <t>MOP (Cloruro de Potasio)</t>
  </si>
  <si>
    <t>Li2CO3 (Carbonato de Litio)</t>
  </si>
  <si>
    <t>LiOH (Hidróxido de Litio)</t>
  </si>
  <si>
    <t>KNO3/NaNO3 (Nitrato de Potasio y Nitrato de Sodio)</t>
  </si>
  <si>
    <t>Total de las emisiones alcance 1,2 y 3</t>
  </si>
  <si>
    <t>2023*</t>
  </si>
  <si>
    <t xml:space="preserve">(*) Nota: Otros, corresponde a mezclas de residuos de construcción y escombros declarados por Planta Química de Litio </t>
  </si>
  <si>
    <t>(*)Nota: se hizo una reclasificación respecto a lo reportado en 2022</t>
  </si>
  <si>
    <t>Política de Inversión</t>
  </si>
  <si>
    <t>Política de Financiamiento</t>
  </si>
  <si>
    <t>Política de Dividendos</t>
  </si>
  <si>
    <t>% de energía proveniente de la red eléctrica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</si>
</sst>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_-* #,##0_-;\-* #,##0_-;_-* &quot;-&quot;??_-;_-@_-"/>
    <numFmt numFmtId="166" formatCode="0.0%"/>
    <numFmt numFmtId="167" formatCode="0.000%"/>
  </numFmts>
  <fonts count="13" x14ac:knownFonts="1">
    <font>
      <sz val="11"/>
      <color theme="1"/>
      <name val="Calibri"/>
      <family val="2"/>
      <scheme val="minor"/>
    </font>
    <font>
      <sz val="10"/>
      <color theme="1"/>
      <name val="Calibri"/>
      <family val="2"/>
      <scheme val="minor"/>
    </font>
    <font>
      <sz val="10"/>
      <name val="Calibri"/>
      <family val="2"/>
      <scheme val="minor"/>
    </font>
    <font>
      <b/>
      <u/>
      <sz val="10"/>
      <color theme="1"/>
      <name val="Calibri"/>
      <family val="2"/>
      <scheme val="minor"/>
    </font>
    <font>
      <b/>
      <u/>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i/>
      <sz val="9"/>
      <color theme="1"/>
      <name val="Calibri"/>
      <family val="2"/>
      <scheme val="minor"/>
    </font>
    <font>
      <sz val="9"/>
      <color indexed="81"/>
      <name val="Tahoma"/>
      <family val="2"/>
    </font>
    <font>
      <i/>
      <sz val="10"/>
      <color theme="1"/>
      <name val="Calibri"/>
      <family val="2"/>
      <scheme val="minor"/>
    </font>
    <font>
      <u/>
      <sz val="11"/>
      <color theme="1"/>
      <name val="Calibri"/>
      <family val="2"/>
      <scheme val="minor"/>
    </font>
    <font>
      <b/>
      <i/>
      <sz val="9"/>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CCCCFF"/>
        <bgColor indexed="64"/>
      </patternFill>
    </fill>
    <fill>
      <patternFill patternType="solid">
        <fgColor theme="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cellStyleXfs>
  <cellXfs count="94">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horizontal="center" vertical="top"/>
    </xf>
    <xf numFmtId="0" fontId="1" fillId="0" borderId="0" xfId="0" applyFont="1" applyAlignment="1">
      <alignment horizontal="left" vertical="top" indent="1"/>
    </xf>
    <xf numFmtId="0" fontId="0" fillId="0" borderId="0" xfId="0" applyAlignment="1">
      <alignment horizontal="left" indent="1"/>
    </xf>
    <xf numFmtId="0" fontId="4" fillId="0" borderId="0" xfId="0" applyFont="1"/>
    <xf numFmtId="0" fontId="0" fillId="0" borderId="0" xfId="0" applyAlignment="1">
      <alignment horizontal="left"/>
    </xf>
    <xf numFmtId="0" fontId="4" fillId="0" borderId="0" xfId="0" applyFont="1" applyAlignment="1">
      <alignment horizontal="left"/>
    </xf>
    <xf numFmtId="0" fontId="0" fillId="0" borderId="0" xfId="0" applyAlignment="1">
      <alignment horizontal="left" indent="2"/>
    </xf>
    <xf numFmtId="0" fontId="3" fillId="0" borderId="0" xfId="0" applyFont="1" applyAlignment="1">
      <alignment vertical="top"/>
    </xf>
    <xf numFmtId="0" fontId="6" fillId="0" borderId="0" xfId="3" applyAlignment="1">
      <alignment vertical="top"/>
    </xf>
    <xf numFmtId="0" fontId="6" fillId="2" borderId="0" xfId="3" applyFill="1" applyAlignment="1">
      <alignment horizontal="left" vertical="top" indent="1"/>
    </xf>
    <xf numFmtId="0" fontId="3" fillId="0" borderId="0" xfId="0" applyFont="1" applyAlignment="1">
      <alignment vertical="top" wrapText="1"/>
    </xf>
    <xf numFmtId="0" fontId="2" fillId="0" borderId="0" xfId="0" applyFont="1" applyAlignment="1">
      <alignment horizontal="center" vertical="top" wrapText="1"/>
    </xf>
    <xf numFmtId="0" fontId="1" fillId="0" borderId="0" xfId="0" applyFont="1" applyAlignment="1">
      <alignment horizontal="center" vertical="top"/>
    </xf>
    <xf numFmtId="0" fontId="1" fillId="0" borderId="0" xfId="0" applyFont="1" applyAlignment="1">
      <alignment horizontal="left" vertical="top" wrapText="1" indent="1"/>
    </xf>
    <xf numFmtId="0" fontId="6" fillId="0" borderId="0" xfId="3" applyFill="1" applyAlignment="1">
      <alignment horizontal="left" vertical="top" indent="1"/>
    </xf>
    <xf numFmtId="9" fontId="0" fillId="0" borderId="0" xfId="0" applyNumberFormat="1"/>
    <xf numFmtId="0" fontId="0" fillId="0" borderId="0" xfId="0" applyAlignment="1">
      <alignment horizontal="left" indent="3"/>
    </xf>
    <xf numFmtId="0" fontId="7" fillId="0" borderId="0" xfId="0" applyFont="1"/>
    <xf numFmtId="0" fontId="7" fillId="0" borderId="0" xfId="0" applyFont="1" applyAlignment="1">
      <alignment horizontal="left"/>
    </xf>
    <xf numFmtId="0" fontId="0" fillId="0" borderId="0" xfId="0" applyAlignment="1">
      <alignment wrapText="1"/>
    </xf>
    <xf numFmtId="0" fontId="4" fillId="0" borderId="0" xfId="0" applyFont="1" applyAlignment="1">
      <alignment wrapText="1"/>
    </xf>
    <xf numFmtId="0" fontId="0" fillId="0" borderId="0" xfId="0" applyAlignment="1">
      <alignment horizontal="left" wrapText="1" indent="1"/>
    </xf>
    <xf numFmtId="0" fontId="6" fillId="0" borderId="0" xfId="3" applyFill="1"/>
    <xf numFmtId="0" fontId="7" fillId="0" borderId="0" xfId="0" applyFont="1" applyAlignment="1">
      <alignment horizontal="left" indent="1"/>
    </xf>
    <xf numFmtId="165" fontId="0" fillId="0" borderId="0" xfId="1" applyNumberFormat="1" applyFont="1" applyFill="1"/>
    <xf numFmtId="2" fontId="0" fillId="0" borderId="0" xfId="0" applyNumberFormat="1"/>
    <xf numFmtId="165" fontId="5" fillId="0" borderId="0" xfId="1" applyNumberFormat="1" applyFont="1" applyFill="1"/>
    <xf numFmtId="3" fontId="0" fillId="0" borderId="0" xfId="0" applyNumberFormat="1"/>
    <xf numFmtId="4" fontId="0" fillId="0" borderId="0" xfId="0" applyNumberFormat="1"/>
    <xf numFmtId="0" fontId="10" fillId="0" borderId="0" xfId="0" applyFont="1"/>
    <xf numFmtId="0" fontId="8" fillId="0" borderId="0" xfId="0" applyFont="1" applyAlignment="1">
      <alignment horizontal="left" indent="1"/>
    </xf>
    <xf numFmtId="0" fontId="8" fillId="0" borderId="0" xfId="0" applyFont="1"/>
    <xf numFmtId="9" fontId="0" fillId="0" borderId="0" xfId="2" applyFont="1" applyFill="1"/>
    <xf numFmtId="165" fontId="0" fillId="0" borderId="0" xfId="1" applyNumberFormat="1" applyFont="1" applyFill="1" applyAlignment="1">
      <alignment horizontal="right" vertical="center"/>
    </xf>
    <xf numFmtId="166" fontId="0" fillId="0" borderId="0" xfId="2" applyNumberFormat="1" applyFont="1" applyFill="1" applyAlignment="1">
      <alignment horizontal="right" vertical="center"/>
    </xf>
    <xf numFmtId="166" fontId="0" fillId="0" borderId="0" xfId="0" applyNumberFormat="1" applyAlignment="1">
      <alignment horizontal="right" vertical="center"/>
    </xf>
    <xf numFmtId="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vertical="center"/>
    </xf>
    <xf numFmtId="9" fontId="0" fillId="0" borderId="0" xfId="0" applyNumberFormat="1" applyAlignment="1">
      <alignment vertical="center"/>
    </xf>
    <xf numFmtId="0" fontId="11" fillId="0" borderId="0" xfId="0" applyFont="1"/>
    <xf numFmtId="0" fontId="10" fillId="0" borderId="1" xfId="0" applyFont="1" applyBorder="1"/>
    <xf numFmtId="0" fontId="12" fillId="0" borderId="0" xfId="0" applyFont="1"/>
    <xf numFmtId="166" fontId="0" fillId="0" borderId="0" xfId="2" applyNumberFormat="1" applyFont="1"/>
    <xf numFmtId="0" fontId="0" fillId="0" borderId="1" xfId="0" applyBorder="1"/>
    <xf numFmtId="0" fontId="4" fillId="0" borderId="0" xfId="0" applyFont="1" applyAlignment="1">
      <alignment horizontal="center"/>
    </xf>
    <xf numFmtId="0" fontId="0" fillId="0" borderId="2" xfId="0" applyBorder="1" applyAlignment="1">
      <alignment horizontal="center"/>
    </xf>
    <xf numFmtId="0" fontId="0" fillId="0" borderId="0" xfId="0" applyAlignment="1">
      <alignment horizontal="center"/>
    </xf>
    <xf numFmtId="3" fontId="0" fillId="0" borderId="2" xfId="0" applyNumberFormat="1" applyBorder="1"/>
    <xf numFmtId="3" fontId="7" fillId="0" borderId="2" xfId="0" applyNumberFormat="1" applyFont="1" applyBorder="1"/>
    <xf numFmtId="3" fontId="7" fillId="0" borderId="0" xfId="0" applyNumberFormat="1" applyFont="1"/>
    <xf numFmtId="165" fontId="7" fillId="0" borderId="0" xfId="1" applyNumberFormat="1" applyFont="1" applyFill="1" applyAlignment="1">
      <alignment horizontal="right" vertical="center"/>
    </xf>
    <xf numFmtId="3" fontId="10" fillId="0" borderId="0" xfId="0" applyNumberFormat="1" applyFont="1"/>
    <xf numFmtId="3" fontId="10" fillId="0" borderId="1" xfId="0" applyNumberFormat="1" applyFont="1" applyBorder="1"/>
    <xf numFmtId="166" fontId="0" fillId="0" borderId="1" xfId="0" applyNumberFormat="1" applyBorder="1" applyAlignment="1">
      <alignment horizontal="right" vertical="center"/>
    </xf>
    <xf numFmtId="0" fontId="0" fillId="3" borderId="2" xfId="0" applyFill="1" applyBorder="1" applyAlignment="1">
      <alignment horizontal="center"/>
    </xf>
    <xf numFmtId="0" fontId="10" fillId="3" borderId="2" xfId="0" applyFont="1" applyFill="1" applyBorder="1" applyAlignment="1">
      <alignment horizontal="center"/>
    </xf>
    <xf numFmtId="166" fontId="10" fillId="3" borderId="2" xfId="2" applyNumberFormat="1" applyFont="1" applyFill="1" applyBorder="1" applyAlignment="1">
      <alignment horizontal="right"/>
    </xf>
    <xf numFmtId="166" fontId="10" fillId="3" borderId="0" xfId="2" applyNumberFormat="1" applyFont="1" applyFill="1" applyAlignment="1">
      <alignment horizontal="right" vertical="center"/>
    </xf>
    <xf numFmtId="0" fontId="0" fillId="3" borderId="0" xfId="0" applyFill="1" applyAlignment="1">
      <alignment horizontal="left" indent="1"/>
    </xf>
    <xf numFmtId="0" fontId="0" fillId="3" borderId="0" xfId="0" applyFill="1"/>
    <xf numFmtId="0" fontId="1" fillId="0" borderId="0" xfId="0" applyFont="1" applyAlignment="1">
      <alignment horizontal="left" vertical="top" wrapText="1"/>
    </xf>
    <xf numFmtId="0" fontId="1" fillId="0" borderId="0" xfId="0" applyFont="1" applyAlignment="1">
      <alignment horizontal="left" vertical="top"/>
    </xf>
    <xf numFmtId="0" fontId="8" fillId="0" borderId="0" xfId="0" applyFont="1" applyAlignment="1">
      <alignment horizontal="left" wrapText="1"/>
    </xf>
    <xf numFmtId="0" fontId="4" fillId="0" borderId="1" xfId="0" applyFont="1" applyBorder="1" applyAlignment="1">
      <alignment horizontal="center"/>
    </xf>
    <xf numFmtId="0" fontId="0" fillId="0" borderId="1" xfId="0" applyBorder="1"/>
    <xf numFmtId="0" fontId="0" fillId="0" borderId="0" xfId="0" applyFill="1"/>
    <xf numFmtId="0" fontId="4" fillId="0" borderId="0" xfId="0" applyFont="1" applyFill="1"/>
    <xf numFmtId="9" fontId="0" fillId="0" borderId="0" xfId="0" applyNumberFormat="1" applyFill="1"/>
    <xf numFmtId="3" fontId="0" fillId="0" borderId="0" xfId="0" applyNumberFormat="1" applyFill="1"/>
    <xf numFmtId="0" fontId="0" fillId="2" borderId="0" xfId="0" applyFill="1" applyAlignment="1">
      <alignment horizontal="left" indent="2"/>
    </xf>
    <xf numFmtId="0" fontId="0" fillId="2" borderId="0" xfId="0" applyFill="1"/>
    <xf numFmtId="3" fontId="0" fillId="2" borderId="0" xfId="0" applyNumberFormat="1" applyFill="1"/>
    <xf numFmtId="4" fontId="0" fillId="0" borderId="0" xfId="0" applyNumberFormat="1" applyFill="1"/>
    <xf numFmtId="0" fontId="7" fillId="4" borderId="0" xfId="0" applyFont="1" applyFill="1" applyAlignment="1">
      <alignment horizontal="left"/>
    </xf>
    <xf numFmtId="0" fontId="7" fillId="4" borderId="0" xfId="0" applyFont="1" applyFill="1"/>
    <xf numFmtId="3" fontId="7" fillId="4" borderId="0" xfId="0" applyNumberFormat="1" applyFont="1" applyFill="1"/>
    <xf numFmtId="3" fontId="0" fillId="0" borderId="0" xfId="2" applyNumberFormat="1" applyFont="1"/>
    <xf numFmtId="0" fontId="4" fillId="0" borderId="0" xfId="0" applyFont="1" applyFill="1" applyAlignment="1">
      <alignment horizontal="left"/>
    </xf>
    <xf numFmtId="9" fontId="0" fillId="0" borderId="0" xfId="0" applyNumberFormat="1" applyFill="1" applyAlignment="1">
      <alignment horizontal="left"/>
    </xf>
    <xf numFmtId="0" fontId="0" fillId="0" borderId="0" xfId="0" applyFill="1" applyAlignment="1">
      <alignment horizontal="left"/>
    </xf>
    <xf numFmtId="9" fontId="0" fillId="0" borderId="0" xfId="0" applyNumberFormat="1" applyFill="1" applyAlignment="1">
      <alignment horizontal="center"/>
    </xf>
    <xf numFmtId="0" fontId="0" fillId="0" borderId="0" xfId="0" applyFill="1" applyAlignment="1">
      <alignment horizontal="center"/>
    </xf>
    <xf numFmtId="164" fontId="0" fillId="0" borderId="0" xfId="1" applyNumberFormat="1" applyFont="1" applyFill="1"/>
    <xf numFmtId="2" fontId="0" fillId="0" borderId="0" xfId="0" applyNumberFormat="1" applyFill="1"/>
    <xf numFmtId="0" fontId="0" fillId="0" borderId="0" xfId="0" applyFill="1" applyAlignment="1">
      <alignment horizontal="right" vertical="center"/>
    </xf>
    <xf numFmtId="10" fontId="0" fillId="0" borderId="0" xfId="0" applyNumberFormat="1" applyFill="1"/>
    <xf numFmtId="167" fontId="0" fillId="0" borderId="0" xfId="0" applyNumberFormat="1" applyFill="1"/>
    <xf numFmtId="0" fontId="7" fillId="0" borderId="0" xfId="0" applyFont="1" applyFill="1" applyAlignment="1">
      <alignment horizontal="left" indent="1"/>
    </xf>
    <xf numFmtId="0" fontId="4" fillId="0" borderId="0" xfId="0" applyFont="1" applyFill="1" applyAlignment="1">
      <alignment horizontal="right"/>
    </xf>
    <xf numFmtId="0" fontId="4" fillId="0" borderId="0" xfId="0" applyFont="1" applyAlignment="1">
      <alignment horizontal="right"/>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781050</xdr:colOff>
      <xdr:row>4</xdr:row>
      <xdr:rowOff>136475</xdr:rowOff>
    </xdr:to>
    <xdr:pic>
      <xdr:nvPicPr>
        <xdr:cNvPr id="2" name="Picture 9">
          <a:extLst>
            <a:ext uri="{FF2B5EF4-FFF2-40B4-BE49-F238E27FC236}">
              <a16:creationId xmlns:a16="http://schemas.microsoft.com/office/drawing/2014/main" id="{2B54B690-A69A-324E-8244-FE3EDD6215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
          <a:ext cx="781050" cy="784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0</xdr:col>
      <xdr:colOff>790575</xdr:colOff>
      <xdr:row>4</xdr:row>
      <xdr:rowOff>60274</xdr:rowOff>
    </xdr:to>
    <xdr:pic>
      <xdr:nvPicPr>
        <xdr:cNvPr id="2" name="Picture 9">
          <a:extLst>
            <a:ext uri="{FF2B5EF4-FFF2-40B4-BE49-F238E27FC236}">
              <a16:creationId xmlns:a16="http://schemas.microsoft.com/office/drawing/2014/main" id="{8A2BEE2A-CD42-4884-B083-39B557D44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25" y="38100"/>
          <a:ext cx="781050" cy="7841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781050</xdr:colOff>
      <xdr:row>4</xdr:row>
      <xdr:rowOff>88849</xdr:rowOff>
    </xdr:to>
    <xdr:pic>
      <xdr:nvPicPr>
        <xdr:cNvPr id="2" name="Picture 9">
          <a:extLst>
            <a:ext uri="{FF2B5EF4-FFF2-40B4-BE49-F238E27FC236}">
              <a16:creationId xmlns:a16="http://schemas.microsoft.com/office/drawing/2014/main" id="{DF9DE318-BEFD-49DD-9456-9A4ECF198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66675"/>
          <a:ext cx="781050" cy="7841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819150</xdr:colOff>
      <xdr:row>4</xdr:row>
      <xdr:rowOff>60426</xdr:rowOff>
    </xdr:to>
    <xdr:pic>
      <xdr:nvPicPr>
        <xdr:cNvPr id="2" name="Picture 9">
          <a:extLst>
            <a:ext uri="{FF2B5EF4-FFF2-40B4-BE49-F238E27FC236}">
              <a16:creationId xmlns:a16="http://schemas.microsoft.com/office/drawing/2014/main" id="{E3F091FA-14E3-44D2-8E31-3D54701BC9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819150" cy="82242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sabel Bendeck" id="{87EB8435-605E-49E3-BFDD-9195C4CE6A82}" userId="S::Isabel.Bendeck@sqm.com::6ae36bc5-f1ac-4d3f-9294-e3f04c9be1d7"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9" dT="2023-05-31T16:30:06.18" personId="{87EB8435-605E-49E3-BFDD-9195C4CE6A82}" id="{52A8886C-7933-4754-B6A4-87E6CA989C4B}">
    <text xml:space="preserve">SQM es la primera empresa minera reconocida por la entidad internacional AENOR, por contar con un sistema de gestión de seguridad vial conforme a la Norma ISO 39001:2012, norma que regula el buen manejo del transporte terrestre dentro de un sector industrial. </text>
  </threadedComment>
</ThreadedComments>
</file>

<file path=xl/threadedComments/threadedComment2.xml><?xml version="1.0" encoding="utf-8"?>
<ThreadedComments xmlns="http://schemas.microsoft.com/office/spreadsheetml/2018/threadedcomments" xmlns:x="http://schemas.openxmlformats.org/spreadsheetml/2006/main">
  <threadedComment ref="C102" dT="2024-07-08T23:23:37.46" personId="{87EB8435-605E-49E3-BFDD-9195C4CE6A82}" id="{D77BF38E-A0D7-4372-A310-49BB2917E19D}">
    <text>Extracción neta acumulada al 07/07/2024, año ambiental n°17 del 13/08/2023-12/08/2024</text>
  </threadedComment>
  <threadedComment ref="D102" dT="2023-05-30T17:36:50.20" personId="{87EB8435-605E-49E3-BFDD-9195C4CE6A82}" id="{93608C74-FD2E-4068-9879-4C213B6F16DD}">
    <text>Información al 29/may/2023 correspondiente al año 16 (del 13/ago/2022 al 12/ago/2023)</text>
  </threadedComment>
  <threadedComment ref="E102" dT="2023-05-30T17:37:39.57" personId="{87EB8435-605E-49E3-BFDD-9195C4CE6A82}" id="{B8A4CFC1-A3BA-45D2-AF2F-612EDA713F89}">
    <text>Del 13/ago/2021 al 12/ago/2022</text>
  </threadedComment>
  <threadedComment ref="F102" dT="2023-05-30T17:38:25.13" personId="{87EB8435-605E-49E3-BFDD-9195C4CE6A82}" id="{729EBD1A-350D-4BE2-8BC1-2774EE9D4CC7}">
    <text>Del 13/ago/2020 al 12/ago/2021</text>
  </threadedComment>
  <threadedComment ref="G102" dT="2023-05-30T17:39:42.75" personId="{87EB8435-605E-49E3-BFDD-9195C4CE6A82}" id="{B4B4E9F6-FC2D-4774-90E1-1AB48A6B997A}">
    <text xml:space="preserve">Del 13/ago/2019 al 12/ago/2020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s25.q4cdn.com/757756353/files/governance_doc/esp/Poli%C3%ACtica-de-Libre-Competencia-2019_esp.pdf" TargetMode="External"/><Relationship Id="rId13" Type="http://schemas.openxmlformats.org/officeDocument/2006/relationships/hyperlink" Target="https://s25.q4cdn.com/757756353/files/governance_doc/esp/Modelo-de-Prevenci%C3%B3n-de-Delitos.pdf" TargetMode="External"/><Relationship Id="rId18" Type="http://schemas.openxmlformats.org/officeDocument/2006/relationships/hyperlink" Target="https://s25.q4cdn.com/757756353/files/governance_doc/esp/2024/06/poli%CC%81tica-de-inversio%CC%81n.pdf" TargetMode="External"/><Relationship Id="rId3" Type="http://schemas.openxmlformats.org/officeDocument/2006/relationships/hyperlink" Target="https://www.sqm.com/wp-content/uploads/2024/07/SQM-Reporte-2023_Final0507.pdf" TargetMode="External"/><Relationship Id="rId21" Type="http://schemas.openxmlformats.org/officeDocument/2006/relationships/vmlDrawing" Target="../drawings/vmlDrawing1.vml"/><Relationship Id="rId7" Type="http://schemas.openxmlformats.org/officeDocument/2006/relationships/hyperlink" Target="https://s25.q4cdn.com/757756353/files/governance_doc/esp/SQM-ABAC-Policy-Spanish-VF-01062018.pdf" TargetMode="External"/><Relationship Id="rId12" Type="http://schemas.openxmlformats.org/officeDocument/2006/relationships/hyperlink" Target="https://s25.q4cdn.com/757756353/files/doc_downloads/2022/Politica-Habitualidad_16Nov2022_esp.pdf" TargetMode="External"/><Relationship Id="rId17" Type="http://schemas.openxmlformats.org/officeDocument/2006/relationships/hyperlink" Target="https://s25.q4cdn.com/757756353/files/governance_doc/esp/2024/06/poli%CC%81tica-de-dividendos.pdf" TargetMode="External"/><Relationship Id="rId2" Type="http://schemas.openxmlformats.org/officeDocument/2006/relationships/hyperlink" Target="https://s25.q4cdn.com/757756353/files/doc_financials/2023/ar/memoria-sqm-2023_esp_vf.pdf" TargetMode="External"/><Relationship Id="rId16" Type="http://schemas.openxmlformats.org/officeDocument/2006/relationships/hyperlink" Target="https://s25.q4cdn.com/757756353/files/governance_doc/2022/04/Policy-on-Conflicts-of-Interest_ESP.pdf" TargetMode="External"/><Relationship Id="rId20" Type="http://schemas.openxmlformats.org/officeDocument/2006/relationships/drawing" Target="../drawings/drawing1.xml"/><Relationship Id="rId1" Type="http://schemas.openxmlformats.org/officeDocument/2006/relationships/hyperlink" Target="https://s25.q4cdn.com/757756353/files/doc_financials/2023/ar/05/sqm-2023-12-31-20f_esp.pdf" TargetMode="External"/><Relationship Id="rId6" Type="http://schemas.openxmlformats.org/officeDocument/2006/relationships/hyperlink" Target="https://s25.q4cdn.com/757756353/files/governance_doc/2021/Estatutos-SQM-Actualizados-al-22-de-enero-de-2021-(SQM-Feb-6-2021).pdf" TargetMode="External"/><Relationship Id="rId11" Type="http://schemas.openxmlformats.org/officeDocument/2006/relationships/hyperlink" Target="https://s25.q4cdn.com/757756353/files/governance_doc/2021/06/MMIIM_esp-(Aprobado-SQM-Jun-9)_published.pdf" TargetMode="External"/><Relationship Id="rId5" Type="http://schemas.openxmlformats.org/officeDocument/2006/relationships/hyperlink" Target="https://s25.q4cdn.com/757756353/files/governance_doc/esp/2.1.-SQM-Codigo-de-Etica_Espa%C3%B1ol.pdf" TargetMode="External"/><Relationship Id="rId15" Type="http://schemas.openxmlformats.org/officeDocument/2006/relationships/hyperlink" Target="https://s25.q4cdn.com/757756353/files/governance_doc/2024/05/corporate-report-card-2023_esp.pdf" TargetMode="External"/><Relationship Id="rId23" Type="http://schemas.microsoft.com/office/2017/10/relationships/threadedComment" Target="../threadedComments/threadedComment1.xml"/><Relationship Id="rId10" Type="http://schemas.openxmlformats.org/officeDocument/2006/relationships/hyperlink" Target="https://s25.q4cdn.com/757756353/files/governance_doc/esp/2024/06/poli%CC%81tica-de-financiamiento.pdf" TargetMode="External"/><Relationship Id="rId19" Type="http://schemas.openxmlformats.org/officeDocument/2006/relationships/printerSettings" Target="../printerSettings/printerSettings1.bin"/><Relationship Id="rId4" Type="http://schemas.openxmlformats.org/officeDocument/2006/relationships/hyperlink" Target="https://s25.q4cdn.com/757756353/files/governance_doc/2022/11/Corporate-Governance-Policy_esp_Oct2022.pdf" TargetMode="External"/><Relationship Id="rId9" Type="http://schemas.openxmlformats.org/officeDocument/2006/relationships/hyperlink" Target="https://s25.q4cdn.com/757756353/files/governance_doc/esp/2021/Politica-de-Sostenibilidad-Etica-y-Derechos-Humanos.pdf" TargetMode="External"/><Relationship Id="rId14" Type="http://schemas.openxmlformats.org/officeDocument/2006/relationships/hyperlink" Target="https://s25.q4cdn.com/757756353/files/governance_doc/esp/Co%CC%81digo-de-Conducta-para-Socios-Comerciales-de-SQM.PDF" TargetMode="Externa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qmsenlinea.com/"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E7E39-E68A-4CCB-81D0-0F0C99269142}">
  <dimension ref="A6:E55"/>
  <sheetViews>
    <sheetView showGridLines="0" showRowColHeaders="0" topLeftCell="A4" workbookViewId="0">
      <selection activeCell="D15" sqref="D15"/>
    </sheetView>
  </sheetViews>
  <sheetFormatPr baseColWidth="10" defaultColWidth="9.109375" defaultRowHeight="13.8" outlineLevelRow="1" x14ac:dyDescent="0.3"/>
  <cols>
    <col min="1" max="1" width="64.109375" style="1" customWidth="1"/>
    <col min="2" max="2" width="28.88671875" style="1" customWidth="1"/>
    <col min="3" max="3" width="41.6640625" style="1" customWidth="1"/>
    <col min="4" max="4" width="17.88671875" style="1" customWidth="1"/>
    <col min="5" max="5" width="8.6640625" style="1" customWidth="1"/>
    <col min="6" max="16384" width="9.109375" style="1"/>
  </cols>
  <sheetData>
    <row r="6" spans="1:5" x14ac:dyDescent="0.3">
      <c r="A6" s="10" t="s">
        <v>9</v>
      </c>
      <c r="B6" s="10"/>
    </row>
    <row r="7" spans="1:5" ht="108" customHeight="1" x14ac:dyDescent="0.3">
      <c r="A7" s="64" t="s">
        <v>8</v>
      </c>
      <c r="B7" s="64"/>
      <c r="C7" s="65"/>
      <c r="D7" s="65"/>
      <c r="E7" s="65"/>
    </row>
    <row r="9" spans="1:5" x14ac:dyDescent="0.3">
      <c r="A9" s="10" t="s">
        <v>10</v>
      </c>
      <c r="B9" s="10"/>
    </row>
    <row r="10" spans="1:5" ht="14.4" outlineLevel="1" x14ac:dyDescent="0.3">
      <c r="A10" s="12" t="s">
        <v>11</v>
      </c>
      <c r="B10" s="17"/>
      <c r="C10" s="11"/>
    </row>
    <row r="11" spans="1:5" ht="14.4" outlineLevel="1" x14ac:dyDescent="0.3">
      <c r="A11" s="12" t="s">
        <v>12</v>
      </c>
      <c r="B11" s="17"/>
      <c r="C11" s="11"/>
    </row>
    <row r="12" spans="1:5" ht="14.4" outlineLevel="1" x14ac:dyDescent="0.3">
      <c r="A12" s="12" t="s">
        <v>13</v>
      </c>
      <c r="B12" s="17"/>
      <c r="C12" s="11"/>
    </row>
    <row r="14" spans="1:5" x14ac:dyDescent="0.3">
      <c r="A14" s="10" t="s">
        <v>14</v>
      </c>
      <c r="B14" s="10"/>
    </row>
    <row r="15" spans="1:5" ht="14.4" outlineLevel="1" x14ac:dyDescent="0.3">
      <c r="A15" s="12" t="s">
        <v>27</v>
      </c>
      <c r="B15" s="17"/>
    </row>
    <row r="16" spans="1:5" ht="14.4" outlineLevel="1" x14ac:dyDescent="0.3">
      <c r="A16" s="12" t="s">
        <v>117</v>
      </c>
      <c r="B16" s="17"/>
    </row>
    <row r="17" spans="1:3" ht="14.4" outlineLevel="1" x14ac:dyDescent="0.3">
      <c r="A17" s="12" t="s">
        <v>122</v>
      </c>
      <c r="B17" s="17"/>
    </row>
    <row r="18" spans="1:3" ht="14.4" outlineLevel="1" x14ac:dyDescent="0.3">
      <c r="A18" s="12" t="s">
        <v>28</v>
      </c>
      <c r="B18" s="17"/>
    </row>
    <row r="19" spans="1:3" ht="14.4" outlineLevel="1" x14ac:dyDescent="0.3">
      <c r="A19" s="12" t="s">
        <v>171</v>
      </c>
      <c r="B19" s="17"/>
    </row>
    <row r="20" spans="1:3" ht="14.4" outlineLevel="1" x14ac:dyDescent="0.3">
      <c r="A20" s="12" t="s">
        <v>29</v>
      </c>
      <c r="B20" s="17"/>
    </row>
    <row r="21" spans="1:3" ht="14.4" outlineLevel="1" x14ac:dyDescent="0.3">
      <c r="A21" s="12" t="s">
        <v>30</v>
      </c>
      <c r="B21" s="17"/>
    </row>
    <row r="22" spans="1:3" ht="14.4" outlineLevel="1" x14ac:dyDescent="0.3">
      <c r="A22" s="12" t="s">
        <v>121</v>
      </c>
      <c r="B22" s="17"/>
    </row>
    <row r="23" spans="1:3" ht="14.4" outlineLevel="1" x14ac:dyDescent="0.3">
      <c r="A23" s="12" t="s">
        <v>191</v>
      </c>
      <c r="B23" s="17"/>
    </row>
    <row r="24" spans="1:3" ht="14.4" outlineLevel="1" x14ac:dyDescent="0.3">
      <c r="A24" s="12" t="s">
        <v>192</v>
      </c>
      <c r="B24" s="17"/>
    </row>
    <row r="25" spans="1:3" ht="14.4" outlineLevel="1" x14ac:dyDescent="0.3">
      <c r="A25" s="12" t="s">
        <v>193</v>
      </c>
    </row>
    <row r="26" spans="1:3" ht="14.4" outlineLevel="1" x14ac:dyDescent="0.3">
      <c r="A26" s="12" t="s">
        <v>31</v>
      </c>
      <c r="C26" s="2"/>
    </row>
    <row r="27" spans="1:3" ht="14.4" outlineLevel="1" x14ac:dyDescent="0.3">
      <c r="A27" s="12" t="s">
        <v>128</v>
      </c>
      <c r="C27" s="2"/>
    </row>
    <row r="28" spans="1:3" ht="14.4" x14ac:dyDescent="0.3">
      <c r="A28" s="12" t="s">
        <v>118</v>
      </c>
      <c r="C28" s="2"/>
    </row>
    <row r="29" spans="1:3" ht="14.4" x14ac:dyDescent="0.3">
      <c r="A29" s="12" t="s">
        <v>32</v>
      </c>
      <c r="C29" s="2"/>
    </row>
    <row r="30" spans="1:3" ht="14.4" outlineLevel="1" x14ac:dyDescent="0.3">
      <c r="A30" s="17"/>
      <c r="B30" s="3" t="s">
        <v>51</v>
      </c>
      <c r="C30" s="2"/>
    </row>
    <row r="31" spans="1:3" outlineLevel="1" x14ac:dyDescent="0.3">
      <c r="A31" s="13" t="s">
        <v>15</v>
      </c>
      <c r="B31" s="14">
        <v>2021</v>
      </c>
      <c r="C31" s="2"/>
    </row>
    <row r="32" spans="1:3" outlineLevel="1" x14ac:dyDescent="0.3">
      <c r="A32" s="13"/>
      <c r="B32" s="14">
        <v>2020</v>
      </c>
      <c r="C32" s="2"/>
    </row>
    <row r="33" spans="1:3" outlineLevel="1" x14ac:dyDescent="0.3">
      <c r="A33" s="16" t="s">
        <v>129</v>
      </c>
      <c r="B33" s="14">
        <v>2010</v>
      </c>
      <c r="C33" s="2"/>
    </row>
    <row r="34" spans="1:3" outlineLevel="1" x14ac:dyDescent="0.3">
      <c r="A34" s="16" t="s">
        <v>16</v>
      </c>
      <c r="B34" s="14">
        <v>2019</v>
      </c>
      <c r="C34" s="2"/>
    </row>
    <row r="35" spans="1:3" outlineLevel="1" x14ac:dyDescent="0.3">
      <c r="A35" s="16" t="s">
        <v>25</v>
      </c>
      <c r="B35" s="14">
        <v>2020</v>
      </c>
      <c r="C35" s="2"/>
    </row>
    <row r="36" spans="1:3" outlineLevel="1" x14ac:dyDescent="0.3">
      <c r="A36" s="16" t="s">
        <v>26</v>
      </c>
      <c r="B36" s="14">
        <v>2020</v>
      </c>
      <c r="C36" s="2"/>
    </row>
    <row r="37" spans="1:3" outlineLevel="1" x14ac:dyDescent="0.3">
      <c r="A37" s="16" t="s">
        <v>17</v>
      </c>
      <c r="B37" s="14">
        <v>1980</v>
      </c>
      <c r="C37" s="2"/>
    </row>
    <row r="38" spans="1:3" x14ac:dyDescent="0.3">
      <c r="A38" s="16" t="s">
        <v>18</v>
      </c>
      <c r="B38" s="14"/>
    </row>
    <row r="39" spans="1:3" x14ac:dyDescent="0.3">
      <c r="A39" s="16" t="s">
        <v>19</v>
      </c>
    </row>
    <row r="40" spans="1:3" outlineLevel="1" x14ac:dyDescent="0.3">
      <c r="B40" s="14">
        <v>2020</v>
      </c>
    </row>
    <row r="41" spans="1:3" outlineLevel="1" x14ac:dyDescent="0.3">
      <c r="A41" s="13" t="s">
        <v>20</v>
      </c>
      <c r="B41" s="15">
        <v>2019</v>
      </c>
    </row>
    <row r="42" spans="1:3" outlineLevel="1" x14ac:dyDescent="0.3">
      <c r="A42" s="16" t="s">
        <v>1</v>
      </c>
      <c r="B42" s="15">
        <v>2013</v>
      </c>
    </row>
    <row r="43" spans="1:3" outlineLevel="1" x14ac:dyDescent="0.3">
      <c r="A43" s="16" t="s">
        <v>2</v>
      </c>
      <c r="B43" s="15">
        <v>2020</v>
      </c>
    </row>
    <row r="44" spans="1:3" outlineLevel="1" x14ac:dyDescent="0.3">
      <c r="A44" s="4" t="s">
        <v>3</v>
      </c>
      <c r="B44" s="14">
        <v>2022</v>
      </c>
    </row>
    <row r="45" spans="1:3" outlineLevel="1" x14ac:dyDescent="0.3">
      <c r="A45" s="4" t="s">
        <v>119</v>
      </c>
      <c r="B45" s="14">
        <v>2022</v>
      </c>
    </row>
    <row r="46" spans="1:3" x14ac:dyDescent="0.3">
      <c r="A46" s="4" t="s">
        <v>149</v>
      </c>
      <c r="B46" s="14">
        <v>2023</v>
      </c>
    </row>
    <row r="47" spans="1:3" outlineLevel="1" x14ac:dyDescent="0.3">
      <c r="A47" s="4" t="s">
        <v>150</v>
      </c>
      <c r="B47" s="14">
        <v>2022</v>
      </c>
    </row>
    <row r="48" spans="1:3" outlineLevel="1" x14ac:dyDescent="0.3">
      <c r="A48" s="4" t="s">
        <v>151</v>
      </c>
      <c r="B48" s="14">
        <v>2022</v>
      </c>
    </row>
    <row r="49" spans="1:2" outlineLevel="1" x14ac:dyDescent="0.3">
      <c r="A49" s="4" t="s">
        <v>148</v>
      </c>
    </row>
    <row r="50" spans="1:2" x14ac:dyDescent="0.3">
      <c r="A50" s="4" t="s">
        <v>152</v>
      </c>
    </row>
    <row r="51" spans="1:2" x14ac:dyDescent="0.3">
      <c r="A51" s="4"/>
      <c r="B51" s="15" t="s">
        <v>120</v>
      </c>
    </row>
    <row r="52" spans="1:2" x14ac:dyDescent="0.3">
      <c r="A52" s="10" t="s">
        <v>21</v>
      </c>
      <c r="B52" s="15" t="s">
        <v>120</v>
      </c>
    </row>
    <row r="53" spans="1:2" x14ac:dyDescent="0.3">
      <c r="A53" s="4" t="s">
        <v>22</v>
      </c>
      <c r="B53" s="15" t="s">
        <v>0</v>
      </c>
    </row>
    <row r="54" spans="1:2" x14ac:dyDescent="0.3">
      <c r="A54" s="4" t="s">
        <v>23</v>
      </c>
    </row>
    <row r="55" spans="1:2" x14ac:dyDescent="0.3">
      <c r="A55" s="4" t="s">
        <v>24</v>
      </c>
    </row>
  </sheetData>
  <dataConsolidate/>
  <mergeCells count="1">
    <mergeCell ref="A7:E7"/>
  </mergeCells>
  <conditionalFormatting sqref="A33">
    <cfRule type="dataBar" priority="5">
      <dataBar>
        <cfvo type="min"/>
        <cfvo type="max"/>
        <color rgb="FF638EC6"/>
      </dataBar>
      <extLst>
        <ext xmlns:x14="http://schemas.microsoft.com/office/spreadsheetml/2009/9/main" uri="{B025F937-C7B1-47D3-B67F-A62EFF666E3E}">
          <x14:id>{CC87949D-35CA-4F42-8954-99C007A506C6}</x14:id>
        </ext>
      </extLst>
    </cfRule>
  </conditionalFormatting>
  <conditionalFormatting sqref="A34:A39 B32:B38">
    <cfRule type="dataBar" priority="28">
      <dataBar>
        <cfvo type="min"/>
        <cfvo type="max"/>
        <color rgb="FF638EC6"/>
      </dataBar>
      <extLst>
        <ext xmlns:x14="http://schemas.microsoft.com/office/spreadsheetml/2009/9/main" uri="{B025F937-C7B1-47D3-B67F-A62EFF666E3E}">
          <x14:id>{B561DCEB-5EF6-4BD7-AFC9-E6B130CA0FD4}</x14:id>
        </ext>
      </extLst>
    </cfRule>
  </conditionalFormatting>
  <conditionalFormatting sqref="A42:A47">
    <cfRule type="dataBar" priority="30">
      <dataBar>
        <cfvo type="min"/>
        <cfvo type="max"/>
        <color rgb="FF638EC6"/>
      </dataBar>
      <extLst>
        <ext xmlns:x14="http://schemas.microsoft.com/office/spreadsheetml/2009/9/main" uri="{B025F937-C7B1-47D3-B67F-A62EFF666E3E}">
          <x14:id>{E529E4F2-A83A-470A-978A-F24618368B6F}</x14:id>
        </ext>
      </extLst>
    </cfRule>
  </conditionalFormatting>
  <conditionalFormatting sqref="A48:A51">
    <cfRule type="dataBar" priority="31">
      <dataBar>
        <cfvo type="min"/>
        <cfvo type="max"/>
        <color rgb="FF638EC6"/>
      </dataBar>
      <extLst>
        <ext xmlns:x14="http://schemas.microsoft.com/office/spreadsheetml/2009/9/main" uri="{B025F937-C7B1-47D3-B67F-A62EFF666E3E}">
          <x14:id>{3E6594FD-E587-461C-8F3E-B819587076B7}</x14:id>
        </ext>
      </extLst>
    </cfRule>
  </conditionalFormatting>
  <conditionalFormatting sqref="A53:A55 B51:B53">
    <cfRule type="dataBar" priority="26">
      <dataBar>
        <cfvo type="min"/>
        <cfvo type="max"/>
        <color rgb="FF638EC6"/>
      </dataBar>
      <extLst>
        <ext xmlns:x14="http://schemas.microsoft.com/office/spreadsheetml/2009/9/main" uri="{B025F937-C7B1-47D3-B67F-A62EFF666E3E}">
          <x14:id>{3467474B-1DDB-4F98-8446-7A5EDA9F1C77}</x14:id>
        </ext>
      </extLst>
    </cfRule>
  </conditionalFormatting>
  <conditionalFormatting sqref="B31">
    <cfRule type="dataBar" priority="6">
      <dataBar>
        <cfvo type="min"/>
        <cfvo type="max"/>
        <color rgb="FF638EC6"/>
      </dataBar>
      <extLst>
        <ext xmlns:x14="http://schemas.microsoft.com/office/spreadsheetml/2009/9/main" uri="{B025F937-C7B1-47D3-B67F-A62EFF666E3E}">
          <x14:id>{8FBB8BA3-D3AB-43D4-AFCF-76C0C916C985}</x14:id>
        </ext>
      </extLst>
    </cfRule>
  </conditionalFormatting>
  <conditionalFormatting sqref="B40:B48">
    <cfRule type="dataBar" priority="1">
      <dataBar>
        <cfvo type="min"/>
        <cfvo type="max"/>
        <color rgb="FF638EC6"/>
      </dataBar>
      <extLst>
        <ext xmlns:x14="http://schemas.microsoft.com/office/spreadsheetml/2009/9/main" uri="{B025F937-C7B1-47D3-B67F-A62EFF666E3E}">
          <x14:id>{77C1B1E4-1162-4D5F-864B-584F66B6273A}</x14:id>
        </ext>
      </extLst>
    </cfRule>
  </conditionalFormatting>
  <conditionalFormatting sqref="B51:B53">
    <cfRule type="dataBar" priority="22">
      <dataBar>
        <cfvo type="min"/>
        <cfvo type="max"/>
        <color rgb="FF638EC6"/>
      </dataBar>
      <extLst>
        <ext xmlns:x14="http://schemas.microsoft.com/office/spreadsheetml/2009/9/main" uri="{B025F937-C7B1-47D3-B67F-A62EFF666E3E}">
          <x14:id>{C8FA70D5-7308-439B-9E55-9050AD4BFBA9}</x14:id>
        </ext>
      </extLst>
    </cfRule>
  </conditionalFormatting>
  <hyperlinks>
    <hyperlink ref="A10" r:id="rId1" xr:uid="{FA49EF6E-FBEB-46D8-8E09-8138252310CA}"/>
    <hyperlink ref="A11" r:id="rId2" xr:uid="{646D200E-9A9B-4C0D-B917-EDEAE2756454}"/>
    <hyperlink ref="A12" r:id="rId3" xr:uid="{77D9AB6A-F184-4415-A282-4E2AAA2D2C41}"/>
    <hyperlink ref="A15" r:id="rId4" xr:uid="{3561FF1D-8C5F-4444-862E-CFBAEF40D538}"/>
    <hyperlink ref="A16" r:id="rId5" xr:uid="{C080B57C-7C0A-44F0-83D6-7522D7343FB0}"/>
    <hyperlink ref="A18" r:id="rId6" xr:uid="{42242C9F-54DE-4A0D-87FA-34B0CD189BBB}"/>
    <hyperlink ref="A20" r:id="rId7" xr:uid="{4E95C93C-6CD0-4469-A0CA-26A9DB47581C}"/>
    <hyperlink ref="A21" r:id="rId8" xr:uid="{55905878-2B20-48BF-9C6B-901C2AD90A3D}"/>
    <hyperlink ref="A22" r:id="rId9" xr:uid="{CDD1EE23-53E6-4DDE-AC15-B15BC79729B3}"/>
    <hyperlink ref="A24" r:id="rId10" xr:uid="{B5829E54-D42C-426C-BE2E-C0399EF86EC2}"/>
    <hyperlink ref="A26" r:id="rId11" xr:uid="{F91FBF05-7ACE-4862-AC8B-F17ACF3E1793}"/>
    <hyperlink ref="A28" r:id="rId12" xr:uid="{EA1D6932-4086-4714-83EE-0941E39B3FB0}"/>
    <hyperlink ref="A29" r:id="rId13" xr:uid="{05553776-83C4-43B1-8A16-4885F0FE8A21}"/>
    <hyperlink ref="A17" r:id="rId14" xr:uid="{C5C8F81E-086B-4D55-856A-2D5186EC0839}"/>
    <hyperlink ref="A19" r:id="rId15" xr:uid="{AB00B1BB-033A-4F46-AA4B-9A8BF6B595D6}"/>
    <hyperlink ref="A27" r:id="rId16" xr:uid="{601081F4-98F2-47AB-A157-21EE752E8B1C}"/>
    <hyperlink ref="A25" r:id="rId17" xr:uid="{B7EC0039-3163-4CF8-A100-BEB4E0B9330F}"/>
    <hyperlink ref="A23" r:id="rId18" xr:uid="{2635B1E5-27F9-4C57-9525-D4BC94D4835B}"/>
  </hyperlinks>
  <pageMargins left="0.7" right="0.7" top="0.75" bottom="0.75" header="0.3" footer="0.3"/>
  <pageSetup orientation="portrait" r:id="rId19"/>
  <drawing r:id="rId20"/>
  <legacyDrawing r:id="rId21"/>
  <extLst>
    <ext xmlns:x14="http://schemas.microsoft.com/office/spreadsheetml/2009/9/main" uri="{78C0D931-6437-407d-A8EE-F0AAD7539E65}">
      <x14:conditionalFormattings>
        <x14:conditionalFormatting xmlns:xm="http://schemas.microsoft.com/office/excel/2006/main">
          <x14:cfRule type="dataBar" id="{CC87949D-35CA-4F42-8954-99C007A506C6}">
            <x14:dataBar minLength="0" maxLength="100" border="1" negativeBarBorderColorSameAsPositive="0">
              <x14:cfvo type="autoMin"/>
              <x14:cfvo type="autoMax"/>
              <x14:borderColor rgb="FF638EC6"/>
              <x14:negativeFillColor rgb="FFFF0000"/>
              <x14:negativeBorderColor rgb="FFFF0000"/>
              <x14:axisColor rgb="FF000000"/>
            </x14:dataBar>
          </x14:cfRule>
          <xm:sqref>A33</xm:sqref>
        </x14:conditionalFormatting>
        <x14:conditionalFormatting xmlns:xm="http://schemas.microsoft.com/office/excel/2006/main">
          <x14:cfRule type="dataBar" id="{B561DCEB-5EF6-4BD7-AFC9-E6B130CA0FD4}">
            <x14:dataBar minLength="0" maxLength="100" border="1" negativeBarBorderColorSameAsPositive="0">
              <x14:cfvo type="autoMin"/>
              <x14:cfvo type="autoMax"/>
              <x14:borderColor rgb="FF638EC6"/>
              <x14:negativeFillColor rgb="FFFF0000"/>
              <x14:negativeBorderColor rgb="FFFF0000"/>
              <x14:axisColor rgb="FF000000"/>
            </x14:dataBar>
          </x14:cfRule>
          <xm:sqref>A34:A39 B32:B38</xm:sqref>
        </x14:conditionalFormatting>
        <x14:conditionalFormatting xmlns:xm="http://schemas.microsoft.com/office/excel/2006/main">
          <x14:cfRule type="dataBar" id="{E529E4F2-A83A-470A-978A-F24618368B6F}">
            <x14:dataBar minLength="0" maxLength="100" border="1" negativeBarBorderColorSameAsPositive="0">
              <x14:cfvo type="autoMin"/>
              <x14:cfvo type="autoMax"/>
              <x14:borderColor rgb="FF638EC6"/>
              <x14:negativeFillColor rgb="FFFF0000"/>
              <x14:negativeBorderColor rgb="FFFF0000"/>
              <x14:axisColor rgb="FF000000"/>
            </x14:dataBar>
          </x14:cfRule>
          <xm:sqref>A42:A47</xm:sqref>
        </x14:conditionalFormatting>
        <x14:conditionalFormatting xmlns:xm="http://schemas.microsoft.com/office/excel/2006/main">
          <x14:cfRule type="dataBar" id="{3E6594FD-E587-461C-8F3E-B819587076B7}">
            <x14:dataBar minLength="0" maxLength="100" border="1" negativeBarBorderColorSameAsPositive="0">
              <x14:cfvo type="autoMin"/>
              <x14:cfvo type="autoMax"/>
              <x14:borderColor rgb="FF638EC6"/>
              <x14:negativeFillColor rgb="FFFF0000"/>
              <x14:negativeBorderColor rgb="FFFF0000"/>
              <x14:axisColor rgb="FF000000"/>
            </x14:dataBar>
          </x14:cfRule>
          <xm:sqref>A48:A51</xm:sqref>
        </x14:conditionalFormatting>
        <x14:conditionalFormatting xmlns:xm="http://schemas.microsoft.com/office/excel/2006/main">
          <x14:cfRule type="dataBar" id="{3467474B-1DDB-4F98-8446-7A5EDA9F1C77}">
            <x14:dataBar minLength="0" maxLength="100" border="1" negativeBarBorderColorSameAsPositive="0">
              <x14:cfvo type="autoMin"/>
              <x14:cfvo type="autoMax"/>
              <x14:borderColor rgb="FF638EC6"/>
              <x14:negativeFillColor rgb="FFFF0000"/>
              <x14:negativeBorderColor rgb="FFFF0000"/>
              <x14:axisColor rgb="FF000000"/>
            </x14:dataBar>
          </x14:cfRule>
          <xm:sqref>A53:A55 B51:B53</xm:sqref>
        </x14:conditionalFormatting>
        <x14:conditionalFormatting xmlns:xm="http://schemas.microsoft.com/office/excel/2006/main">
          <x14:cfRule type="dataBar" id="{8FBB8BA3-D3AB-43D4-AFCF-76C0C916C985}">
            <x14:dataBar minLength="0" maxLength="100" border="1" negativeBarBorderColorSameAsPositive="0">
              <x14:cfvo type="autoMin"/>
              <x14:cfvo type="autoMax"/>
              <x14:borderColor rgb="FF638EC6"/>
              <x14:negativeFillColor rgb="FFFF0000"/>
              <x14:negativeBorderColor rgb="FFFF0000"/>
              <x14:axisColor rgb="FF000000"/>
            </x14:dataBar>
          </x14:cfRule>
          <xm:sqref>B31</xm:sqref>
        </x14:conditionalFormatting>
        <x14:conditionalFormatting xmlns:xm="http://schemas.microsoft.com/office/excel/2006/main">
          <x14:cfRule type="dataBar" id="{77C1B1E4-1162-4D5F-864B-584F66B6273A}">
            <x14:dataBar minLength="0" maxLength="100" gradient="0">
              <x14:cfvo type="autoMin"/>
              <x14:cfvo type="autoMax"/>
              <x14:negativeFillColor rgb="FFFF0000"/>
              <x14:axisColor rgb="FF000000"/>
            </x14:dataBar>
          </x14:cfRule>
          <xm:sqref>B40:B48</xm:sqref>
        </x14:conditionalFormatting>
        <x14:conditionalFormatting xmlns:xm="http://schemas.microsoft.com/office/excel/2006/main">
          <x14:cfRule type="dataBar" id="{C8FA70D5-7308-439B-9E55-9050AD4BFBA9}">
            <x14:dataBar minLength="0" maxLength="100" border="1" negativeBarBorderColorSameAsPositive="0">
              <x14:cfvo type="autoMin"/>
              <x14:cfvo type="autoMax"/>
              <x14:borderColor rgb="FF638EC6"/>
              <x14:negativeFillColor rgb="FFFF0000"/>
              <x14:negativeBorderColor rgb="FFFF0000"/>
              <x14:axisColor rgb="FF000000"/>
            </x14:dataBar>
          </x14:cfRule>
          <xm:sqref>B51:B53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525C-6FF6-41E6-8308-289E0033563B}">
  <dimension ref="A6:G103"/>
  <sheetViews>
    <sheetView showGridLines="0" tabSelected="1" topLeftCell="A2" zoomScale="110" zoomScaleNormal="110" workbookViewId="0">
      <selection activeCell="C103" sqref="C103"/>
    </sheetView>
  </sheetViews>
  <sheetFormatPr baseColWidth="10" defaultColWidth="9.109375" defaultRowHeight="14.4" outlineLevelRow="1" x14ac:dyDescent="0.3"/>
  <cols>
    <col min="1" max="1" width="84.88671875" customWidth="1"/>
    <col min="2" max="2" width="12.88671875" customWidth="1"/>
    <col min="3" max="3" width="12.6640625" customWidth="1"/>
    <col min="4" max="4" width="10.109375" bestFit="1" customWidth="1"/>
    <col min="5" max="6" width="10.44140625" bestFit="1" customWidth="1"/>
    <col min="7" max="7" width="10.109375" bestFit="1" customWidth="1"/>
  </cols>
  <sheetData>
    <row r="6" spans="1:7" x14ac:dyDescent="0.3">
      <c r="A6" s="6" t="s">
        <v>47</v>
      </c>
    </row>
    <row r="7" spans="1:7" hidden="1" outlineLevel="1" x14ac:dyDescent="0.3">
      <c r="A7" s="6"/>
    </row>
    <row r="8" spans="1:7" hidden="1" outlineLevel="1" x14ac:dyDescent="0.3">
      <c r="A8" s="5" t="s">
        <v>33</v>
      </c>
      <c r="B8" s="69" t="s">
        <v>35</v>
      </c>
      <c r="E8" s="69"/>
      <c r="F8" s="69"/>
      <c r="G8" s="69"/>
    </row>
    <row r="9" spans="1:7" hidden="1" outlineLevel="1" x14ac:dyDescent="0.3">
      <c r="A9" s="5" t="s">
        <v>34</v>
      </c>
      <c r="B9" s="69" t="s">
        <v>35</v>
      </c>
      <c r="E9" s="69"/>
      <c r="F9" s="69"/>
      <c r="G9" s="69"/>
    </row>
    <row r="10" spans="1:7" hidden="1" outlineLevel="1" x14ac:dyDescent="0.3">
      <c r="A10" s="9" t="s">
        <v>36</v>
      </c>
      <c r="B10" s="83">
        <v>2020</v>
      </c>
      <c r="C10" s="69"/>
      <c r="F10" s="69"/>
      <c r="G10" s="69"/>
    </row>
    <row r="11" spans="1:7" hidden="1" outlineLevel="1" x14ac:dyDescent="0.3">
      <c r="A11" s="9" t="s">
        <v>37</v>
      </c>
      <c r="B11" s="81">
        <v>2030</v>
      </c>
      <c r="C11" s="81">
        <v>2040</v>
      </c>
      <c r="F11" s="69"/>
      <c r="G11" s="69"/>
    </row>
    <row r="12" spans="1:7" hidden="1" outlineLevel="1" x14ac:dyDescent="0.3">
      <c r="A12" s="19" t="s">
        <v>38</v>
      </c>
      <c r="B12" s="82">
        <v>0.4</v>
      </c>
      <c r="C12" s="82">
        <v>0.65</v>
      </c>
      <c r="F12" s="69"/>
      <c r="G12" s="69"/>
    </row>
    <row r="13" spans="1:7" hidden="1" outlineLevel="1" x14ac:dyDescent="0.3">
      <c r="A13" s="19" t="s">
        <v>39</v>
      </c>
      <c r="B13" s="82">
        <v>0.5</v>
      </c>
      <c r="C13" s="82"/>
      <c r="F13" s="69"/>
      <c r="G13" s="69"/>
    </row>
    <row r="14" spans="1:7" hidden="1" outlineLevel="1" x14ac:dyDescent="0.3">
      <c r="A14" s="9"/>
      <c r="B14" s="6" t="s">
        <v>40</v>
      </c>
      <c r="C14" s="6">
        <v>2023</v>
      </c>
      <c r="D14" s="70">
        <v>2022</v>
      </c>
      <c r="E14" s="70">
        <v>2021</v>
      </c>
      <c r="F14" s="70">
        <v>2020</v>
      </c>
      <c r="G14" s="70">
        <v>2019</v>
      </c>
    </row>
    <row r="15" spans="1:7" hidden="1" outlineLevel="1" x14ac:dyDescent="0.3">
      <c r="A15" s="5" t="s">
        <v>41</v>
      </c>
      <c r="B15" t="s">
        <v>4</v>
      </c>
      <c r="C15" s="30">
        <v>22036269</v>
      </c>
      <c r="D15" s="72">
        <v>21961378</v>
      </c>
      <c r="E15" s="72">
        <v>23749455</v>
      </c>
      <c r="F15" s="72">
        <v>23758474</v>
      </c>
      <c r="G15" s="72">
        <v>24952894</v>
      </c>
    </row>
    <row r="16" spans="1:7" hidden="1" outlineLevel="1" x14ac:dyDescent="0.3">
      <c r="A16" s="5" t="s">
        <v>42</v>
      </c>
      <c r="B16" t="s">
        <v>4</v>
      </c>
      <c r="C16" s="30">
        <v>6151672</v>
      </c>
      <c r="D16" s="72">
        <v>6311835</v>
      </c>
      <c r="E16" s="72">
        <v>6525669</v>
      </c>
      <c r="F16" s="72">
        <v>6280144</v>
      </c>
      <c r="G16" s="72">
        <v>6203744</v>
      </c>
    </row>
    <row r="17" spans="1:7" hidden="1" outlineLevel="1" x14ac:dyDescent="0.3">
      <c r="A17" s="5" t="s">
        <v>43</v>
      </c>
      <c r="B17" t="s">
        <v>4</v>
      </c>
      <c r="C17" s="30">
        <v>1897659</v>
      </c>
      <c r="D17" s="72">
        <v>2000340</v>
      </c>
      <c r="E17" s="72">
        <f>528806+1511+40317+240+687+1038927</f>
        <v>1610488</v>
      </c>
      <c r="F17" s="72">
        <v>1438821</v>
      </c>
      <c r="G17" s="72">
        <v>1413909</v>
      </c>
    </row>
    <row r="18" spans="1:7" hidden="1" outlineLevel="1" x14ac:dyDescent="0.3">
      <c r="A18" s="5" t="s">
        <v>44</v>
      </c>
      <c r="B18" t="s">
        <v>113</v>
      </c>
      <c r="C18" s="30">
        <v>7468</v>
      </c>
      <c r="D18" s="72">
        <v>10711</v>
      </c>
      <c r="E18" s="27">
        <v>2862.3150000000001</v>
      </c>
      <c r="F18" s="27">
        <v>1817.190648</v>
      </c>
      <c r="G18" s="27">
        <v>1943.654673</v>
      </c>
    </row>
    <row r="19" spans="1:7" hidden="1" outlineLevel="1" x14ac:dyDescent="0.3">
      <c r="A19" s="9" t="s">
        <v>116</v>
      </c>
      <c r="B19" t="s">
        <v>114</v>
      </c>
      <c r="C19" s="72">
        <f>SUM(C15:C17)/C18</f>
        <v>4028.6020353508302</v>
      </c>
      <c r="D19" s="72">
        <f>SUM(D15:D17)/D18</f>
        <v>2826.3983755018207</v>
      </c>
      <c r="E19" s="27">
        <f>SUM(E15:E17)/E18</f>
        <v>11139.798379982636</v>
      </c>
      <c r="F19" s="27">
        <f>SUM(F15:F17)/F18</f>
        <v>17322.034446217334</v>
      </c>
      <c r="G19" s="27">
        <f>SUM(G15:G17)/G18</f>
        <v>16757.373340258986</v>
      </c>
    </row>
    <row r="20" spans="1:7" hidden="1" outlineLevel="1" x14ac:dyDescent="0.3">
      <c r="A20" s="5" t="s">
        <v>45</v>
      </c>
      <c r="B20" t="s">
        <v>4</v>
      </c>
      <c r="C20" s="30">
        <v>1842776</v>
      </c>
      <c r="D20" s="72">
        <v>1252021</v>
      </c>
      <c r="E20" s="27">
        <v>1315814</v>
      </c>
      <c r="F20" s="27">
        <v>1305299</v>
      </c>
      <c r="G20" s="72">
        <v>1343699</v>
      </c>
    </row>
    <row r="21" spans="1:7" hidden="1" outlineLevel="1" x14ac:dyDescent="0.3">
      <c r="A21" s="5" t="s">
        <v>46</v>
      </c>
      <c r="C21" s="35">
        <f>C20/SUM(C15:C17)</f>
        <v>6.1251096870263512E-2</v>
      </c>
      <c r="D21" s="35">
        <f>D20/SUM(D15:D17)</f>
        <v>4.1356922988193691E-2</v>
      </c>
      <c r="E21" s="35">
        <f>E20/SUM(E15:E17)</f>
        <v>4.126670047920046E-2</v>
      </c>
      <c r="F21" s="35">
        <f>F20/SUM(F15:F17)</f>
        <v>4.1467763625878201E-2</v>
      </c>
      <c r="G21" s="35">
        <f>G20/SUM(G15:G17)</f>
        <v>4.1255033266711795E-2</v>
      </c>
    </row>
    <row r="22" spans="1:7" collapsed="1" x14ac:dyDescent="0.3">
      <c r="A22" s="5"/>
      <c r="D22" s="69"/>
      <c r="E22" s="69"/>
      <c r="F22" s="69"/>
      <c r="G22" s="69"/>
    </row>
    <row r="23" spans="1:7" x14ac:dyDescent="0.3">
      <c r="A23" s="8" t="s">
        <v>112</v>
      </c>
    </row>
    <row r="24" spans="1:7" hidden="1" outlineLevel="1" x14ac:dyDescent="0.3">
      <c r="A24" s="8"/>
      <c r="B24" s="6" t="s">
        <v>40</v>
      </c>
      <c r="C24" s="6">
        <v>2023</v>
      </c>
      <c r="D24" s="6">
        <v>2022</v>
      </c>
      <c r="E24" s="6">
        <v>2021</v>
      </c>
      <c r="F24" s="6">
        <v>2020</v>
      </c>
      <c r="G24" s="6">
        <v>2019</v>
      </c>
    </row>
    <row r="25" spans="1:7" hidden="1" outlineLevel="1" x14ac:dyDescent="0.3">
      <c r="A25" s="77" t="s">
        <v>139</v>
      </c>
      <c r="B25" s="78" t="s">
        <v>48</v>
      </c>
      <c r="C25" s="79">
        <v>7924859</v>
      </c>
      <c r="D25" s="79">
        <v>7482866</v>
      </c>
      <c r="E25" s="79">
        <v>7261250</v>
      </c>
      <c r="F25" s="79">
        <v>7163599</v>
      </c>
      <c r="G25" s="79">
        <v>6309421</v>
      </c>
    </row>
    <row r="26" spans="1:7" hidden="1" outlineLevel="1" x14ac:dyDescent="0.3">
      <c r="A26" s="73" t="s">
        <v>180</v>
      </c>
      <c r="B26" s="74"/>
      <c r="C26" s="74"/>
      <c r="D26" s="75"/>
      <c r="E26" s="75"/>
      <c r="F26" s="75"/>
      <c r="G26" s="75"/>
    </row>
    <row r="27" spans="1:7" hidden="1" outlineLevel="1" x14ac:dyDescent="0.3">
      <c r="A27" s="9" t="s">
        <v>177</v>
      </c>
      <c r="B27" t="s">
        <v>48</v>
      </c>
      <c r="C27" s="30">
        <v>2282711</v>
      </c>
      <c r="D27" s="72">
        <v>2124364</v>
      </c>
      <c r="E27" s="72">
        <v>2156219</v>
      </c>
      <c r="F27" s="72">
        <v>2082022</v>
      </c>
      <c r="G27" s="72">
        <v>1853657</v>
      </c>
    </row>
    <row r="28" spans="1:7" hidden="1" outlineLevel="1" x14ac:dyDescent="0.3">
      <c r="A28" s="9" t="s">
        <v>179</v>
      </c>
      <c r="B28" t="s">
        <v>48</v>
      </c>
      <c r="C28" s="30">
        <v>4758015</v>
      </c>
      <c r="D28" s="30">
        <v>4503011</v>
      </c>
      <c r="E28" s="30">
        <v>4334316</v>
      </c>
      <c r="F28" s="30">
        <v>4358865</v>
      </c>
      <c r="G28" s="30">
        <v>3922377</v>
      </c>
    </row>
    <row r="29" spans="1:7" hidden="1" outlineLevel="1" x14ac:dyDescent="0.3">
      <c r="A29" s="73" t="s">
        <v>181</v>
      </c>
      <c r="B29" s="74"/>
      <c r="C29" s="74"/>
      <c r="D29" s="75"/>
      <c r="E29" s="75"/>
      <c r="F29" s="75"/>
      <c r="G29" s="75"/>
    </row>
    <row r="30" spans="1:7" hidden="1" outlineLevel="1" x14ac:dyDescent="0.3">
      <c r="A30" s="9" t="s">
        <v>5</v>
      </c>
      <c r="B30" t="s">
        <v>48</v>
      </c>
      <c r="C30" s="30">
        <v>883690</v>
      </c>
      <c r="D30" s="30">
        <v>855491</v>
      </c>
      <c r="E30" s="30">
        <v>770715</v>
      </c>
      <c r="F30" s="30">
        <v>722712</v>
      </c>
      <c r="G30" s="30">
        <v>533387</v>
      </c>
    </row>
    <row r="31" spans="1:7" hidden="1" outlineLevel="1" x14ac:dyDescent="0.3">
      <c r="A31" s="9" t="s">
        <v>178</v>
      </c>
      <c r="B31" t="s">
        <v>48</v>
      </c>
      <c r="C31">
        <v>443</v>
      </c>
      <c r="D31" s="76">
        <v>0.04</v>
      </c>
      <c r="E31" s="76">
        <v>0.03</v>
      </c>
      <c r="F31" s="76">
        <v>0.04</v>
      </c>
      <c r="G31" s="76">
        <v>0.05</v>
      </c>
    </row>
    <row r="32" spans="1:7" hidden="1" outlineLevel="1" x14ac:dyDescent="0.3">
      <c r="A32" s="7" t="s">
        <v>44</v>
      </c>
      <c r="B32" t="s">
        <v>113</v>
      </c>
      <c r="C32" s="30">
        <v>7468</v>
      </c>
      <c r="D32" s="72">
        <v>10711</v>
      </c>
      <c r="E32" s="27">
        <v>2862.3150000000001</v>
      </c>
      <c r="F32" s="27">
        <v>1817.190648</v>
      </c>
      <c r="G32" s="27">
        <v>1943.654673</v>
      </c>
    </row>
    <row r="33" spans="1:7" hidden="1" outlineLevel="1" x14ac:dyDescent="0.3">
      <c r="A33" s="5" t="s">
        <v>140</v>
      </c>
      <c r="B33" t="s">
        <v>115</v>
      </c>
      <c r="C33" s="80">
        <f>+C25/C32</f>
        <v>1061.1755490091055</v>
      </c>
      <c r="D33" s="80">
        <f>+D25/D32</f>
        <v>698.61506862104375</v>
      </c>
      <c r="E33" s="80">
        <f>+E25/E32</f>
        <v>2536.8451760201096</v>
      </c>
      <c r="F33" s="80">
        <f>+F25/F32</f>
        <v>3942.1284761091288</v>
      </c>
      <c r="G33" s="80">
        <f>+G25/G32</f>
        <v>3246.1635740373104</v>
      </c>
    </row>
    <row r="34" spans="1:7" hidden="1" outlineLevel="1" x14ac:dyDescent="0.3">
      <c r="A34" s="7" t="s">
        <v>194</v>
      </c>
      <c r="B34" t="s">
        <v>182</v>
      </c>
      <c r="C34" s="46">
        <v>0.28799999999999998</v>
      </c>
      <c r="D34" s="46">
        <v>0.28399999999999997</v>
      </c>
      <c r="E34" s="46">
        <v>0.29699999999999999</v>
      </c>
      <c r="F34" s="46">
        <v>0.29099999999999998</v>
      </c>
      <c r="G34" s="46">
        <v>0.29399999999999998</v>
      </c>
    </row>
    <row r="35" spans="1:7" hidden="1" outlineLevel="1" x14ac:dyDescent="0.3">
      <c r="A35" s="5"/>
      <c r="D35" s="35"/>
      <c r="E35" s="35"/>
      <c r="F35" s="35"/>
      <c r="G35" s="35"/>
    </row>
    <row r="36" spans="1:7" collapsed="1" x14ac:dyDescent="0.3">
      <c r="A36" s="33"/>
    </row>
    <row r="37" spans="1:7" x14ac:dyDescent="0.3">
      <c r="A37" s="6" t="s">
        <v>49</v>
      </c>
    </row>
    <row r="38" spans="1:7" hidden="1" outlineLevel="1" x14ac:dyDescent="0.3">
      <c r="A38" s="7" t="s">
        <v>50</v>
      </c>
      <c r="B38" s="83" t="s">
        <v>35</v>
      </c>
      <c r="C38" s="69"/>
    </row>
    <row r="39" spans="1:7" hidden="1" outlineLevel="1" x14ac:dyDescent="0.3">
      <c r="A39" t="s">
        <v>49</v>
      </c>
      <c r="B39" s="83"/>
      <c r="C39" s="83"/>
    </row>
    <row r="40" spans="1:7" hidden="1" outlineLevel="1" x14ac:dyDescent="0.3">
      <c r="A40" s="5" t="s">
        <v>51</v>
      </c>
      <c r="B40" s="83">
        <v>2020</v>
      </c>
      <c r="C40" s="83"/>
    </row>
    <row r="41" spans="1:7" hidden="1" outlineLevel="1" x14ac:dyDescent="0.3">
      <c r="A41" s="5" t="s">
        <v>52</v>
      </c>
      <c r="B41" s="81">
        <v>2030</v>
      </c>
      <c r="C41" s="81">
        <v>2040</v>
      </c>
    </row>
    <row r="42" spans="1:7" hidden="1" outlineLevel="1" x14ac:dyDescent="0.3">
      <c r="A42" s="5" t="s">
        <v>53</v>
      </c>
      <c r="B42" s="82">
        <v>1</v>
      </c>
      <c r="C42" s="83"/>
    </row>
    <row r="43" spans="1:7" hidden="1" outlineLevel="1" x14ac:dyDescent="0.3">
      <c r="A43" s="5" t="s">
        <v>54</v>
      </c>
      <c r="B43" s="83"/>
      <c r="C43" s="82">
        <v>1</v>
      </c>
    </row>
    <row r="44" spans="1:7" hidden="1" outlineLevel="1" x14ac:dyDescent="0.3">
      <c r="A44" s="7"/>
      <c r="B44" s="6" t="s">
        <v>40</v>
      </c>
      <c r="C44" s="6">
        <v>2023</v>
      </c>
      <c r="D44" s="6">
        <v>2022</v>
      </c>
      <c r="E44" s="6">
        <v>2021</v>
      </c>
      <c r="F44" s="6">
        <v>2020</v>
      </c>
      <c r="G44" s="6">
        <v>2019</v>
      </c>
    </row>
    <row r="45" spans="1:7" hidden="1" outlineLevel="1" x14ac:dyDescent="0.3">
      <c r="A45" s="7" t="s">
        <v>123</v>
      </c>
      <c r="B45" t="s">
        <v>60</v>
      </c>
      <c r="C45" s="30">
        <v>308815</v>
      </c>
      <c r="D45" s="72">
        <v>300298</v>
      </c>
      <c r="E45" s="72">
        <v>286562</v>
      </c>
      <c r="F45" s="72">
        <v>271008</v>
      </c>
      <c r="G45" s="72">
        <v>244795</v>
      </c>
    </row>
    <row r="46" spans="1:7" hidden="1" outlineLevel="1" x14ac:dyDescent="0.3">
      <c r="A46" s="7" t="s">
        <v>124</v>
      </c>
      <c r="B46" t="s">
        <v>60</v>
      </c>
      <c r="C46" s="30">
        <v>536571</v>
      </c>
      <c r="D46" s="72">
        <v>508076</v>
      </c>
      <c r="E46" s="72">
        <v>509108</v>
      </c>
      <c r="F46" s="72">
        <v>476552</v>
      </c>
      <c r="G46" s="72">
        <v>404498</v>
      </c>
    </row>
    <row r="47" spans="1:7" hidden="1" outlineLevel="1" x14ac:dyDescent="0.3">
      <c r="A47" s="7" t="s">
        <v>125</v>
      </c>
      <c r="B47" t="s">
        <v>60</v>
      </c>
      <c r="C47" s="30">
        <v>868571</v>
      </c>
      <c r="D47" s="72">
        <v>673113</v>
      </c>
      <c r="E47" s="72">
        <v>521065</v>
      </c>
      <c r="F47" s="72">
        <v>415291</v>
      </c>
      <c r="G47" s="72">
        <v>353729</v>
      </c>
    </row>
    <row r="48" spans="1:7" s="69" customFormat="1" hidden="1" outlineLevel="1" x14ac:dyDescent="0.3">
      <c r="A48" s="83" t="s">
        <v>187</v>
      </c>
      <c r="B48" s="69" t="s">
        <v>60</v>
      </c>
      <c r="C48" s="72">
        <v>1713957</v>
      </c>
      <c r="D48" s="72">
        <f>SUM(D45:D47)</f>
        <v>1481487</v>
      </c>
      <c r="E48" s="72">
        <f>SUM(E45:E47)</f>
        <v>1316735</v>
      </c>
      <c r="F48" s="72">
        <f>SUM(F45:F47)</f>
        <v>1162851</v>
      </c>
      <c r="G48" s="72">
        <f>SUM(G45:G47)</f>
        <v>1003022</v>
      </c>
    </row>
    <row r="49" spans="1:7" collapsed="1" x14ac:dyDescent="0.3">
      <c r="A49" s="5"/>
      <c r="E49" s="18"/>
    </row>
    <row r="50" spans="1:7" x14ac:dyDescent="0.3">
      <c r="A50" s="70" t="s">
        <v>130</v>
      </c>
      <c r="B50" s="69"/>
      <c r="C50" s="69"/>
      <c r="D50" s="69"/>
      <c r="E50" s="71"/>
      <c r="F50" s="69"/>
      <c r="G50" s="69"/>
    </row>
    <row r="51" spans="1:7" hidden="1" outlineLevel="1" x14ac:dyDescent="0.3">
      <c r="A51" s="91" t="s">
        <v>183</v>
      </c>
      <c r="B51" s="70" t="s">
        <v>40</v>
      </c>
      <c r="C51" s="70">
        <v>2023</v>
      </c>
      <c r="D51" s="70">
        <v>2022</v>
      </c>
      <c r="E51" s="70">
        <v>2021</v>
      </c>
      <c r="F51" s="70">
        <v>2020</v>
      </c>
      <c r="G51" s="70">
        <v>2019</v>
      </c>
    </row>
    <row r="52" spans="1:7" hidden="1" outlineLevel="1" x14ac:dyDescent="0.3">
      <c r="A52" s="9" t="s">
        <v>123</v>
      </c>
      <c r="B52" t="s">
        <v>60</v>
      </c>
      <c r="C52" s="30">
        <v>14476</v>
      </c>
      <c r="D52" s="30">
        <v>27173</v>
      </c>
      <c r="E52" s="27">
        <v>29587</v>
      </c>
      <c r="F52" s="27">
        <v>29345</v>
      </c>
      <c r="G52" s="27">
        <v>18433</v>
      </c>
    </row>
    <row r="53" spans="1:7" hidden="1" outlineLevel="1" x14ac:dyDescent="0.3">
      <c r="A53" s="9" t="s">
        <v>124</v>
      </c>
      <c r="B53" t="s">
        <v>60</v>
      </c>
      <c r="C53" s="30">
        <v>50315</v>
      </c>
      <c r="D53" s="30">
        <v>68959</v>
      </c>
      <c r="E53" s="27">
        <v>80933</v>
      </c>
      <c r="F53" s="27">
        <v>75645</v>
      </c>
      <c r="G53" s="27">
        <v>48407</v>
      </c>
    </row>
    <row r="54" spans="1:7" hidden="1" outlineLevel="1" x14ac:dyDescent="0.3">
      <c r="A54" s="9" t="s">
        <v>125</v>
      </c>
      <c r="B54" t="s">
        <v>60</v>
      </c>
      <c r="C54" s="30">
        <v>27607</v>
      </c>
      <c r="D54" s="30">
        <v>30889</v>
      </c>
      <c r="E54" s="27">
        <v>38183</v>
      </c>
      <c r="F54" s="27">
        <v>37298</v>
      </c>
      <c r="G54" s="27">
        <v>22875</v>
      </c>
    </row>
    <row r="55" spans="1:7" hidden="1" outlineLevel="1" x14ac:dyDescent="0.3">
      <c r="A55" s="5" t="s">
        <v>131</v>
      </c>
      <c r="B55" t="s">
        <v>59</v>
      </c>
      <c r="C55" s="30">
        <v>435955</v>
      </c>
      <c r="D55" s="30">
        <v>627031</v>
      </c>
      <c r="E55" s="27">
        <v>757575</v>
      </c>
      <c r="F55" s="27">
        <v>750644</v>
      </c>
      <c r="G55" s="27">
        <v>437115</v>
      </c>
    </row>
    <row r="56" spans="1:7" hidden="1" outlineLevel="1" x14ac:dyDescent="0.3">
      <c r="A56" s="5" t="s">
        <v>132</v>
      </c>
      <c r="B56" t="s">
        <v>133</v>
      </c>
      <c r="C56" s="28">
        <f>SUM(C52:C54)/C55</f>
        <v>0.21194389329173882</v>
      </c>
      <c r="D56" s="31">
        <v>0.2</v>
      </c>
      <c r="E56" s="28">
        <f>SUM(E52:E54)/E55</f>
        <v>0.1962881562881563</v>
      </c>
      <c r="F56" s="28">
        <f>SUM(F52:F54)/F55</f>
        <v>0.18955456914329563</v>
      </c>
      <c r="G56" s="28">
        <f>SUM(G52:G54)/G55</f>
        <v>0.20524347139768712</v>
      </c>
    </row>
    <row r="57" spans="1:7" hidden="1" outlineLevel="1" x14ac:dyDescent="0.3">
      <c r="A57" s="26" t="s">
        <v>184</v>
      </c>
      <c r="C57" s="70">
        <v>2023</v>
      </c>
      <c r="D57" s="70">
        <v>2022</v>
      </c>
      <c r="E57" s="70">
        <v>2021</v>
      </c>
      <c r="F57" s="70">
        <v>2020</v>
      </c>
      <c r="G57" s="70">
        <v>2019</v>
      </c>
    </row>
    <row r="58" spans="1:7" hidden="1" outlineLevel="1" x14ac:dyDescent="0.3">
      <c r="A58" s="9" t="s">
        <v>123</v>
      </c>
      <c r="B58" t="s">
        <v>60</v>
      </c>
      <c r="C58" s="30">
        <v>47991</v>
      </c>
      <c r="D58" s="30">
        <v>40963</v>
      </c>
      <c r="E58" s="27">
        <v>33502</v>
      </c>
      <c r="F58" s="27">
        <v>26052</v>
      </c>
      <c r="G58" s="27">
        <v>25418</v>
      </c>
    </row>
    <row r="59" spans="1:7" hidden="1" outlineLevel="1" x14ac:dyDescent="0.3">
      <c r="A59" s="9" t="s">
        <v>124</v>
      </c>
      <c r="B59" t="s">
        <v>60</v>
      </c>
      <c r="C59" s="30">
        <v>85152</v>
      </c>
      <c r="D59" s="30">
        <v>58983</v>
      </c>
      <c r="E59" s="27">
        <v>43537</v>
      </c>
      <c r="F59" s="27">
        <v>32224</v>
      </c>
      <c r="G59" s="27">
        <v>25666</v>
      </c>
    </row>
    <row r="60" spans="1:7" hidden="1" outlineLevel="1" x14ac:dyDescent="0.3">
      <c r="A60" s="9" t="s">
        <v>125</v>
      </c>
      <c r="B60" t="s">
        <v>60</v>
      </c>
      <c r="C60" s="30">
        <v>535177</v>
      </c>
      <c r="D60" s="30">
        <v>410273</v>
      </c>
      <c r="E60" s="27">
        <v>271801</v>
      </c>
      <c r="F60" s="27">
        <v>182626</v>
      </c>
      <c r="G60" s="27">
        <v>153723</v>
      </c>
    </row>
    <row r="61" spans="1:7" hidden="1" outlineLevel="1" x14ac:dyDescent="0.3">
      <c r="A61" s="5" t="s">
        <v>131</v>
      </c>
      <c r="B61" t="s">
        <v>59</v>
      </c>
      <c r="C61" s="30">
        <v>142893</v>
      </c>
      <c r="D61" s="30">
        <v>136452</v>
      </c>
      <c r="E61" s="27">
        <v>95888</v>
      </c>
      <c r="F61" s="27">
        <v>62178</v>
      </c>
      <c r="G61" s="27">
        <v>51952</v>
      </c>
    </row>
    <row r="62" spans="1:7" hidden="1" outlineLevel="1" x14ac:dyDescent="0.3">
      <c r="A62" s="5" t="s">
        <v>132</v>
      </c>
      <c r="B62" t="s">
        <v>133</v>
      </c>
      <c r="C62" s="28">
        <f>SUM(C58:C60)/C61</f>
        <v>4.6770660564198385</v>
      </c>
      <c r="D62" s="31">
        <v>3.74</v>
      </c>
      <c r="E62" s="28">
        <f>SUM(E58:E60)/E61</f>
        <v>3.6379943267145003</v>
      </c>
      <c r="F62" s="28">
        <f>SUM(F58:F60)/F61</f>
        <v>3.8743928720769403</v>
      </c>
      <c r="G62" s="28">
        <f>SUM(G58:G60)/G61</f>
        <v>3.9422351401293501</v>
      </c>
    </row>
    <row r="63" spans="1:7" hidden="1" outlineLevel="1" x14ac:dyDescent="0.3">
      <c r="A63" s="26" t="s">
        <v>185</v>
      </c>
      <c r="C63" s="70">
        <v>2023</v>
      </c>
      <c r="D63" s="70">
        <v>2022</v>
      </c>
      <c r="E63" s="70">
        <v>2021</v>
      </c>
      <c r="F63" s="70">
        <v>2020</v>
      </c>
      <c r="G63" s="70">
        <v>2019</v>
      </c>
    </row>
    <row r="64" spans="1:7" hidden="1" outlineLevel="1" x14ac:dyDescent="0.3">
      <c r="A64" s="9" t="s">
        <v>123</v>
      </c>
      <c r="B64" t="s">
        <v>60</v>
      </c>
      <c r="C64" s="30">
        <v>31247</v>
      </c>
      <c r="D64" s="30">
        <v>26152</v>
      </c>
      <c r="E64" s="27">
        <v>23620</v>
      </c>
      <c r="F64" s="27">
        <v>22009</v>
      </c>
      <c r="G64" s="27">
        <v>23828</v>
      </c>
    </row>
    <row r="65" spans="1:7" hidden="1" outlineLevel="1" x14ac:dyDescent="0.3">
      <c r="A65" s="9" t="s">
        <v>124</v>
      </c>
      <c r="B65" t="s">
        <v>60</v>
      </c>
      <c r="C65" s="30">
        <v>22940</v>
      </c>
      <c r="D65" s="30">
        <v>20370</v>
      </c>
      <c r="E65" s="27">
        <v>18824</v>
      </c>
      <c r="F65" s="27">
        <v>16004</v>
      </c>
      <c r="G65" s="27">
        <v>15768</v>
      </c>
    </row>
    <row r="66" spans="1:7" hidden="1" outlineLevel="1" x14ac:dyDescent="0.3">
      <c r="A66" s="9" t="s">
        <v>125</v>
      </c>
      <c r="B66" t="s">
        <v>60</v>
      </c>
      <c r="C66" s="30">
        <v>44252</v>
      </c>
      <c r="D66" s="30">
        <v>77388</v>
      </c>
      <c r="E66" s="27">
        <v>53186</v>
      </c>
      <c r="F66" s="27">
        <v>43553</v>
      </c>
      <c r="G66" s="27">
        <v>4459</v>
      </c>
    </row>
    <row r="67" spans="1:7" hidden="1" outlineLevel="1" x14ac:dyDescent="0.3">
      <c r="A67" s="5" t="s">
        <v>131</v>
      </c>
      <c r="B67" t="s">
        <v>59</v>
      </c>
      <c r="C67" s="30">
        <v>22993</v>
      </c>
      <c r="D67" s="30">
        <v>18580</v>
      </c>
      <c r="E67" s="27">
        <v>11326</v>
      </c>
      <c r="F67" s="27">
        <v>9070</v>
      </c>
      <c r="G67" s="27">
        <v>9934</v>
      </c>
    </row>
    <row r="68" spans="1:7" hidden="1" outlineLevel="1" x14ac:dyDescent="0.3">
      <c r="A68" s="5" t="s">
        <v>132</v>
      </c>
      <c r="B68" t="s">
        <v>133</v>
      </c>
      <c r="C68" s="28">
        <f>SUM(C64:C66)/C67</f>
        <v>4.2812595137650593</v>
      </c>
      <c r="D68" s="31">
        <v>7.82</v>
      </c>
      <c r="E68" s="28">
        <f>SUM(E64:E66)/E67</f>
        <v>8.4434045558891047</v>
      </c>
      <c r="F68" s="28">
        <f>SUM(F64:F66)/F67</f>
        <v>8.9929437706725466</v>
      </c>
      <c r="G68" s="28">
        <f>SUM(G64:G66)/G67</f>
        <v>4.4347694785584864</v>
      </c>
    </row>
    <row r="69" spans="1:7" hidden="1" outlineLevel="1" x14ac:dyDescent="0.3">
      <c r="A69" s="26" t="s">
        <v>134</v>
      </c>
      <c r="C69" s="92" t="s">
        <v>188</v>
      </c>
      <c r="D69" s="92" t="s">
        <v>173</v>
      </c>
      <c r="E69" s="70">
        <v>2021</v>
      </c>
      <c r="F69" s="70">
        <v>2020</v>
      </c>
      <c r="G69" s="70">
        <v>2019</v>
      </c>
    </row>
    <row r="70" spans="1:7" hidden="1" outlineLevel="1" x14ac:dyDescent="0.3">
      <c r="A70" s="9" t="s">
        <v>123</v>
      </c>
      <c r="B70" t="s">
        <v>60</v>
      </c>
      <c r="C70" s="30">
        <v>57475</v>
      </c>
      <c r="D70" s="30">
        <v>48485</v>
      </c>
      <c r="E70" s="29">
        <v>42367</v>
      </c>
      <c r="F70" s="29">
        <v>48556</v>
      </c>
      <c r="G70" s="29">
        <v>40183</v>
      </c>
    </row>
    <row r="71" spans="1:7" hidden="1" outlineLevel="1" x14ac:dyDescent="0.3">
      <c r="A71" s="9" t="s">
        <v>124</v>
      </c>
      <c r="B71" t="s">
        <v>60</v>
      </c>
      <c r="C71" s="30">
        <v>120109</v>
      </c>
      <c r="D71" s="30">
        <v>112324</v>
      </c>
      <c r="E71" s="29">
        <v>104000</v>
      </c>
      <c r="F71" s="29">
        <v>114686</v>
      </c>
      <c r="G71" s="29">
        <v>120613</v>
      </c>
    </row>
    <row r="72" spans="1:7" hidden="1" outlineLevel="1" x14ac:dyDescent="0.3">
      <c r="A72" s="9" t="s">
        <v>125</v>
      </c>
      <c r="B72" t="s">
        <v>60</v>
      </c>
      <c r="C72" s="30">
        <v>78997</v>
      </c>
      <c r="D72" s="30">
        <v>72471</v>
      </c>
      <c r="E72" s="29">
        <v>65486</v>
      </c>
      <c r="F72" s="29">
        <v>70526</v>
      </c>
      <c r="G72" s="29">
        <v>60962</v>
      </c>
    </row>
    <row r="73" spans="1:7" hidden="1" outlineLevel="1" x14ac:dyDescent="0.3">
      <c r="A73" s="5" t="s">
        <v>131</v>
      </c>
      <c r="B73" t="s">
        <v>59</v>
      </c>
      <c r="C73" s="30">
        <v>13003</v>
      </c>
      <c r="D73" s="30">
        <v>12357</v>
      </c>
      <c r="E73" s="29">
        <v>10752</v>
      </c>
      <c r="F73" s="29">
        <v>12116</v>
      </c>
      <c r="G73" s="29">
        <v>12085</v>
      </c>
    </row>
    <row r="74" spans="1:7" hidden="1" outlineLevel="1" x14ac:dyDescent="0.3">
      <c r="A74" s="5" t="s">
        <v>135</v>
      </c>
      <c r="B74" t="s">
        <v>133</v>
      </c>
      <c r="C74" s="28">
        <f>SUM(C70:C72)/C73</f>
        <v>19.732446358532645</v>
      </c>
      <c r="D74" s="31">
        <v>18.88</v>
      </c>
      <c r="E74" s="28">
        <f>SUM(E70:E72)/E73</f>
        <v>19.703590029761905</v>
      </c>
      <c r="F74" s="28">
        <f>SUM(F70:F72)/F73</f>
        <v>19.294156487289534</v>
      </c>
      <c r="G74" s="28">
        <f>SUM(G70:G72)/G73</f>
        <v>18.349855192387256</v>
      </c>
    </row>
    <row r="75" spans="1:7" hidden="1" outlineLevel="1" x14ac:dyDescent="0.3">
      <c r="A75" s="26" t="s">
        <v>186</v>
      </c>
      <c r="C75" s="92" t="s">
        <v>188</v>
      </c>
      <c r="D75" s="92" t="s">
        <v>173</v>
      </c>
      <c r="E75" s="70">
        <v>2021</v>
      </c>
      <c r="F75" s="70">
        <v>2020</v>
      </c>
      <c r="G75" s="70">
        <v>2019</v>
      </c>
    </row>
    <row r="76" spans="1:7" hidden="1" outlineLevel="1" x14ac:dyDescent="0.3">
      <c r="A76" s="9" t="s">
        <v>123</v>
      </c>
      <c r="B76" t="s">
        <v>60</v>
      </c>
      <c r="C76" s="30">
        <v>118960</v>
      </c>
      <c r="D76" s="30">
        <v>155533</v>
      </c>
      <c r="E76" s="27">
        <v>170222</v>
      </c>
      <c r="F76" s="27">
        <v>165460</v>
      </c>
      <c r="G76" s="27">
        <v>153708</v>
      </c>
    </row>
    <row r="77" spans="1:7" hidden="1" outlineLevel="1" x14ac:dyDescent="0.3">
      <c r="A77" s="9" t="s">
        <v>124</v>
      </c>
      <c r="B77" t="s">
        <v>60</v>
      </c>
      <c r="C77" s="30">
        <v>162782</v>
      </c>
      <c r="D77" s="30">
        <v>240794</v>
      </c>
      <c r="E77" s="27">
        <v>254119</v>
      </c>
      <c r="F77" s="27">
        <v>222689</v>
      </c>
      <c r="G77" s="27">
        <v>215457</v>
      </c>
    </row>
    <row r="78" spans="1:7" hidden="1" outlineLevel="1" x14ac:dyDescent="0.3">
      <c r="A78" s="9" t="s">
        <v>125</v>
      </c>
      <c r="B78" t="s">
        <v>60</v>
      </c>
      <c r="C78" s="30">
        <v>137172</v>
      </c>
      <c r="D78" s="30">
        <v>79568</v>
      </c>
      <c r="E78" s="27">
        <v>90909</v>
      </c>
      <c r="F78" s="27">
        <v>78407</v>
      </c>
      <c r="G78" s="27">
        <v>68955</v>
      </c>
    </row>
    <row r="79" spans="1:7" hidden="1" outlineLevel="1" x14ac:dyDescent="0.3">
      <c r="A79" s="5" t="s">
        <v>131</v>
      </c>
      <c r="B79" t="s">
        <v>59</v>
      </c>
      <c r="C79" s="30">
        <v>674692</v>
      </c>
      <c r="D79" s="30">
        <v>725291</v>
      </c>
      <c r="E79" s="27">
        <v>827230</v>
      </c>
      <c r="F79" s="27">
        <v>926268</v>
      </c>
      <c r="G79" s="27">
        <v>814519</v>
      </c>
    </row>
    <row r="80" spans="1:7" hidden="1" outlineLevel="1" x14ac:dyDescent="0.3">
      <c r="A80" s="5" t="s">
        <v>136</v>
      </c>
      <c r="B80" t="s">
        <v>133</v>
      </c>
      <c r="C80" s="28">
        <f>SUM(C76:C78)/C79</f>
        <v>0.62089664617336504</v>
      </c>
      <c r="D80" s="31">
        <v>0.47</v>
      </c>
      <c r="E80" s="28">
        <v>0.44</v>
      </c>
      <c r="F80" s="28">
        <v>0.42</v>
      </c>
      <c r="G80" s="28">
        <v>0.41</v>
      </c>
    </row>
    <row r="81" spans="1:7" ht="29.25" hidden="1" customHeight="1" outlineLevel="1" x14ac:dyDescent="0.3">
      <c r="A81" s="66" t="s">
        <v>137</v>
      </c>
      <c r="B81" s="66"/>
      <c r="C81" s="66"/>
      <c r="D81" s="66"/>
      <c r="E81" s="66"/>
      <c r="F81" s="66"/>
      <c r="G81" s="66"/>
    </row>
    <row r="82" spans="1:7" ht="48.6" hidden="1" customHeight="1" outlineLevel="1" x14ac:dyDescent="0.3">
      <c r="A82" s="66" t="s">
        <v>138</v>
      </c>
      <c r="B82" s="66"/>
      <c r="C82" s="66"/>
      <c r="D82" s="66"/>
      <c r="E82" s="66"/>
      <c r="F82" s="66"/>
      <c r="G82" s="66"/>
    </row>
    <row r="83" spans="1:7" collapsed="1" x14ac:dyDescent="0.3">
      <c r="A83" s="5"/>
      <c r="D83" s="28"/>
      <c r="E83" s="28"/>
      <c r="F83" s="28"/>
      <c r="G83" s="28"/>
    </row>
    <row r="84" spans="1:7" x14ac:dyDescent="0.3">
      <c r="A84" s="6" t="s">
        <v>55</v>
      </c>
    </row>
    <row r="85" spans="1:7" hidden="1" outlineLevel="1" x14ac:dyDescent="0.3">
      <c r="A85" s="5" t="s">
        <v>56</v>
      </c>
      <c r="B85" s="83" t="s">
        <v>35</v>
      </c>
    </row>
    <row r="86" spans="1:7" hidden="1" outlineLevel="1" x14ac:dyDescent="0.3">
      <c r="A86" s="5"/>
      <c r="B86" s="6" t="s">
        <v>40</v>
      </c>
      <c r="C86" s="6">
        <v>2023</v>
      </c>
      <c r="D86" s="93" t="s">
        <v>173</v>
      </c>
      <c r="E86" s="6">
        <v>2021</v>
      </c>
      <c r="F86" s="6">
        <v>2020</v>
      </c>
      <c r="G86" s="6">
        <v>2019</v>
      </c>
    </row>
    <row r="87" spans="1:7" hidden="1" outlineLevel="1" x14ac:dyDescent="0.3">
      <c r="A87" s="5" t="s">
        <v>142</v>
      </c>
      <c r="B87" t="s">
        <v>59</v>
      </c>
      <c r="C87" s="27">
        <f>SUM(C88:C90)</f>
        <v>13172</v>
      </c>
      <c r="D87" s="27">
        <f>SUM(D88:D90)</f>
        <v>20177</v>
      </c>
      <c r="E87" s="27">
        <f>SUM(E88:E90)</f>
        <v>12216</v>
      </c>
      <c r="F87" s="27">
        <f>SUM(F88:F90)</f>
        <v>9823</v>
      </c>
      <c r="G87" s="27">
        <f>SUM(G88:G90)</f>
        <v>9377</v>
      </c>
    </row>
    <row r="88" spans="1:7" hidden="1" outlineLevel="1" x14ac:dyDescent="0.3">
      <c r="A88" s="9" t="s">
        <v>57</v>
      </c>
      <c r="B88" t="s">
        <v>59</v>
      </c>
      <c r="C88" s="30">
        <v>3342</v>
      </c>
      <c r="D88" s="30">
        <v>2565</v>
      </c>
      <c r="E88" s="27">
        <f>1075+627</f>
        <v>1702</v>
      </c>
      <c r="F88" s="27">
        <f>2468+673</f>
        <v>3141</v>
      </c>
      <c r="G88" s="27">
        <f>2299+492</f>
        <v>2791</v>
      </c>
    </row>
    <row r="89" spans="1:7" hidden="1" outlineLevel="1" x14ac:dyDescent="0.3">
      <c r="A89" s="9" t="s">
        <v>58</v>
      </c>
      <c r="B89" t="s">
        <v>59</v>
      </c>
      <c r="C89" s="30">
        <v>1783</v>
      </c>
      <c r="D89" s="30">
        <v>3856</v>
      </c>
      <c r="E89" s="27">
        <f>2575+1143</f>
        <v>3718</v>
      </c>
      <c r="F89" s="27">
        <f>970+712</f>
        <v>1682</v>
      </c>
      <c r="G89" s="27">
        <v>837</v>
      </c>
    </row>
    <row r="90" spans="1:7" hidden="1" outlineLevel="1" x14ac:dyDescent="0.3">
      <c r="A90" s="9" t="s">
        <v>141</v>
      </c>
      <c r="B90" t="s">
        <v>59</v>
      </c>
      <c r="C90" s="30">
        <f>7835+212</f>
        <v>8047</v>
      </c>
      <c r="D90" s="27">
        <f>5254+8502</f>
        <v>13756</v>
      </c>
      <c r="E90" s="27">
        <f>6678+118</f>
        <v>6796</v>
      </c>
      <c r="F90" s="27">
        <f>4810+190</f>
        <v>5000</v>
      </c>
      <c r="G90" s="27">
        <f>4688+1061</f>
        <v>5749</v>
      </c>
    </row>
    <row r="91" spans="1:7" hidden="1" outlineLevel="1" x14ac:dyDescent="0.3">
      <c r="A91" s="5"/>
      <c r="D91" s="18"/>
      <c r="E91" s="18"/>
      <c r="F91" s="18"/>
      <c r="G91" s="18"/>
    </row>
    <row r="92" spans="1:7" hidden="1" outlineLevel="1" x14ac:dyDescent="0.3">
      <c r="A92" s="33" t="s">
        <v>190</v>
      </c>
      <c r="D92" s="18"/>
      <c r="E92" s="18"/>
      <c r="F92" s="18"/>
      <c r="G92" s="18"/>
    </row>
    <row r="93" spans="1:7" collapsed="1" x14ac:dyDescent="0.3">
      <c r="A93" s="33" t="s">
        <v>189</v>
      </c>
      <c r="E93" s="18"/>
    </row>
    <row r="94" spans="1:7" x14ac:dyDescent="0.3">
      <c r="A94" s="6" t="s">
        <v>61</v>
      </c>
      <c r="B94" s="25" t="s">
        <v>127</v>
      </c>
      <c r="C94" s="25"/>
    </row>
    <row r="95" spans="1:7" hidden="1" outlineLevel="1" x14ac:dyDescent="0.3">
      <c r="A95" t="s">
        <v>62</v>
      </c>
      <c r="B95" s="84" t="s">
        <v>35</v>
      </c>
    </row>
    <row r="96" spans="1:7" hidden="1" outlineLevel="1" x14ac:dyDescent="0.3">
      <c r="A96" s="5" t="s">
        <v>51</v>
      </c>
      <c r="B96" s="85">
        <v>2020</v>
      </c>
    </row>
    <row r="97" spans="1:7" hidden="1" outlineLevel="1" x14ac:dyDescent="0.3">
      <c r="A97" s="5" t="s">
        <v>52</v>
      </c>
      <c r="B97" s="85">
        <v>2028</v>
      </c>
    </row>
    <row r="98" spans="1:7" hidden="1" outlineLevel="1" x14ac:dyDescent="0.3">
      <c r="A98" s="5" t="s">
        <v>63</v>
      </c>
      <c r="B98" s="84">
        <v>0.5</v>
      </c>
    </row>
    <row r="99" spans="1:7" hidden="1" outlineLevel="1" x14ac:dyDescent="0.3">
      <c r="A99" s="5" t="s">
        <v>64</v>
      </c>
      <c r="B99" s="6" t="s">
        <v>40</v>
      </c>
      <c r="C99" s="6">
        <v>2023</v>
      </c>
      <c r="D99" s="6">
        <v>2022</v>
      </c>
      <c r="E99" s="6">
        <v>2021</v>
      </c>
      <c r="F99" s="6">
        <v>2020</v>
      </c>
      <c r="G99" s="6">
        <v>2019</v>
      </c>
    </row>
    <row r="100" spans="1:7" hidden="1" outlineLevel="1" x14ac:dyDescent="0.3">
      <c r="A100" s="5" t="s">
        <v>65</v>
      </c>
      <c r="B100" t="s">
        <v>143</v>
      </c>
      <c r="C100" s="86">
        <v>1600</v>
      </c>
      <c r="D100" s="86">
        <v>1600</v>
      </c>
      <c r="E100" s="86">
        <v>1600</v>
      </c>
      <c r="F100" s="86">
        <v>1600</v>
      </c>
      <c r="G100" s="86">
        <v>1500</v>
      </c>
    </row>
    <row r="101" spans="1:7" hidden="1" outlineLevel="1" x14ac:dyDescent="0.3">
      <c r="A101" s="5" t="s">
        <v>145</v>
      </c>
      <c r="B101" t="s">
        <v>143</v>
      </c>
      <c r="C101" s="86">
        <v>1115.2</v>
      </c>
      <c r="D101" s="86">
        <v>1232.4000000000001</v>
      </c>
      <c r="E101" s="86">
        <v>1271.8</v>
      </c>
      <c r="F101" s="86">
        <v>1489.3</v>
      </c>
      <c r="G101" s="86">
        <v>1091.48</v>
      </c>
    </row>
    <row r="102" spans="1:7" hidden="1" outlineLevel="1" x14ac:dyDescent="0.3">
      <c r="A102" s="5" t="s">
        <v>66</v>
      </c>
      <c r="B102" t="s">
        <v>144</v>
      </c>
      <c r="C102">
        <v>32.6</v>
      </c>
      <c r="D102" s="86">
        <v>31.1</v>
      </c>
      <c r="E102" s="86">
        <v>39</v>
      </c>
      <c r="F102" s="86">
        <v>41</v>
      </c>
      <c r="G102" s="86">
        <v>45.8</v>
      </c>
    </row>
    <row r="103" spans="1:7" collapsed="1" x14ac:dyDescent="0.3"/>
  </sheetData>
  <mergeCells count="2">
    <mergeCell ref="A82:G82"/>
    <mergeCell ref="A81:G81"/>
  </mergeCells>
  <hyperlinks>
    <hyperlink ref="B94" r:id="rId1" xr:uid="{0DB90A9F-A16D-4892-A7C2-CB7A0B925CE2}"/>
  </hyperlinks>
  <pageMargins left="0.7" right="0.7" top="0.75" bottom="0.75" header="0.3" footer="0.3"/>
  <pageSetup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10522-46CC-4212-B2E1-7F3EB21B5C1B}">
  <dimension ref="A6:S45"/>
  <sheetViews>
    <sheetView showGridLines="0" showRowColHeaders="0" showRuler="0" zoomScaleNormal="100" workbookViewId="0">
      <selection activeCell="C30" sqref="C30"/>
    </sheetView>
  </sheetViews>
  <sheetFormatPr baseColWidth="10" defaultColWidth="9.109375" defaultRowHeight="14.4" outlineLevelRow="1" x14ac:dyDescent="0.3"/>
  <cols>
    <col min="1" max="1" width="44.109375" customWidth="1"/>
    <col min="7" max="8" width="9.5546875" bestFit="1" customWidth="1"/>
  </cols>
  <sheetData>
    <row r="6" spans="1:19" x14ac:dyDescent="0.3">
      <c r="A6" s="6" t="s">
        <v>67</v>
      </c>
      <c r="M6" s="46"/>
    </row>
    <row r="7" spans="1:19" hidden="1" outlineLevel="1" x14ac:dyDescent="0.3">
      <c r="A7" s="6"/>
      <c r="B7" s="67">
        <v>2023</v>
      </c>
      <c r="C7" s="67"/>
      <c r="D7" s="67"/>
      <c r="E7" s="48"/>
      <c r="F7" s="67" t="s">
        <v>173</v>
      </c>
      <c r="G7" s="68"/>
      <c r="H7" s="68"/>
      <c r="I7" s="6"/>
      <c r="J7" s="6">
        <v>2021</v>
      </c>
      <c r="K7" s="6">
        <v>2020</v>
      </c>
      <c r="L7" s="6">
        <v>2019</v>
      </c>
    </row>
    <row r="8" spans="1:19" hidden="1" outlineLevel="1" x14ac:dyDescent="0.3">
      <c r="A8" s="43" t="s">
        <v>163</v>
      </c>
      <c r="B8" s="49" t="s">
        <v>164</v>
      </c>
      <c r="C8" s="49" t="s">
        <v>166</v>
      </c>
      <c r="D8" s="49" t="s">
        <v>167</v>
      </c>
      <c r="E8" s="50"/>
      <c r="F8" s="49" t="s">
        <v>164</v>
      </c>
      <c r="G8" s="49" t="s">
        <v>166</v>
      </c>
      <c r="H8" s="49" t="s">
        <v>167</v>
      </c>
      <c r="K8" s="36"/>
      <c r="P8" s="36"/>
      <c r="Q8" s="36"/>
      <c r="R8" s="36"/>
      <c r="S8" s="36"/>
    </row>
    <row r="9" spans="1:19" hidden="1" outlineLevel="1" x14ac:dyDescent="0.3">
      <c r="A9" s="43"/>
      <c r="B9" s="58"/>
      <c r="C9" s="59" t="s">
        <v>174</v>
      </c>
      <c r="D9" s="60">
        <f>+C10/D10</f>
        <v>0.20281176776881021</v>
      </c>
      <c r="E9" s="50"/>
      <c r="F9" s="59"/>
      <c r="G9" s="59" t="s">
        <v>174</v>
      </c>
      <c r="H9" s="60">
        <f>+G10/H10</f>
        <v>0.19594111762183794</v>
      </c>
      <c r="K9" s="36"/>
      <c r="P9" s="36"/>
      <c r="Q9" s="36"/>
      <c r="R9" s="36"/>
      <c r="S9" s="36"/>
    </row>
    <row r="10" spans="1:19" hidden="1" outlineLevel="1" x14ac:dyDescent="0.3">
      <c r="A10" t="s">
        <v>168</v>
      </c>
      <c r="B10" s="51">
        <v>6124</v>
      </c>
      <c r="C10" s="51">
        <v>1558</v>
      </c>
      <c r="D10" s="52">
        <v>7682</v>
      </c>
      <c r="E10" s="53"/>
      <c r="F10" s="51">
        <v>5626</v>
      </c>
      <c r="G10" s="51">
        <v>1371</v>
      </c>
      <c r="H10" s="52">
        <v>6997</v>
      </c>
      <c r="J10" s="54">
        <v>6081</v>
      </c>
      <c r="K10" s="54">
        <f>K12+K14+K16</f>
        <v>5392</v>
      </c>
      <c r="L10" s="54">
        <v>5741</v>
      </c>
      <c r="M10" s="7" t="s">
        <v>153</v>
      </c>
      <c r="P10" s="37"/>
      <c r="Q10" s="37"/>
      <c r="R10" s="38"/>
      <c r="S10" s="38"/>
    </row>
    <row r="11" spans="1:19" hidden="1" outlineLevel="1" x14ac:dyDescent="0.3">
      <c r="A11" s="32" t="s">
        <v>154</v>
      </c>
      <c r="B11" s="55">
        <v>16</v>
      </c>
      <c r="C11" s="55">
        <v>2</v>
      </c>
      <c r="D11" s="55">
        <v>18</v>
      </c>
      <c r="E11" s="55"/>
      <c r="F11" s="55">
        <v>16</v>
      </c>
      <c r="G11" s="55">
        <v>2</v>
      </c>
      <c r="H11" s="55">
        <v>18</v>
      </c>
      <c r="J11" s="61">
        <v>0.18187798059529683</v>
      </c>
      <c r="K11" s="61">
        <v>0.17100000000000001</v>
      </c>
      <c r="L11" s="61">
        <v>0.16400000000000001</v>
      </c>
      <c r="M11" s="62" t="s">
        <v>68</v>
      </c>
      <c r="N11" s="63"/>
      <c r="O11" s="63"/>
      <c r="P11" s="36"/>
      <c r="Q11" s="36"/>
      <c r="R11" s="36"/>
      <c r="S11" s="36"/>
    </row>
    <row r="12" spans="1:19" hidden="1" outlineLevel="1" x14ac:dyDescent="0.3">
      <c r="A12" s="32" t="s">
        <v>155</v>
      </c>
      <c r="B12" s="55">
        <v>162</v>
      </c>
      <c r="C12" s="55">
        <v>34</v>
      </c>
      <c r="D12" s="55">
        <v>196</v>
      </c>
      <c r="E12" s="55"/>
      <c r="F12" s="55">
        <v>104</v>
      </c>
      <c r="G12" s="55">
        <v>18</v>
      </c>
      <c r="H12" s="55">
        <v>122</v>
      </c>
      <c r="J12" s="36">
        <v>140</v>
      </c>
      <c r="K12" s="36">
        <v>126</v>
      </c>
      <c r="L12" s="36">
        <v>135</v>
      </c>
      <c r="M12" s="7" t="s">
        <v>126</v>
      </c>
      <c r="P12" s="37"/>
      <c r="Q12" s="37"/>
      <c r="R12" s="38"/>
      <c r="S12" s="38"/>
    </row>
    <row r="13" spans="1:19" hidden="1" outlineLevel="1" x14ac:dyDescent="0.3">
      <c r="A13" s="32" t="s">
        <v>156</v>
      </c>
      <c r="B13" s="55">
        <v>583</v>
      </c>
      <c r="C13" s="55">
        <v>145</v>
      </c>
      <c r="D13" s="55">
        <v>728</v>
      </c>
      <c r="E13" s="55"/>
      <c r="F13" s="55">
        <v>565</v>
      </c>
      <c r="G13" s="55">
        <v>127</v>
      </c>
      <c r="H13" s="55">
        <v>692</v>
      </c>
      <c r="J13" s="37">
        <v>0.17142857142857143</v>
      </c>
      <c r="K13" s="37">
        <v>0.151</v>
      </c>
      <c r="L13" s="38">
        <v>0.14799999999999999</v>
      </c>
      <c r="M13" s="5" t="s">
        <v>68</v>
      </c>
      <c r="P13" s="36"/>
      <c r="Q13" s="36"/>
      <c r="R13" s="36"/>
      <c r="S13" s="36"/>
    </row>
    <row r="14" spans="1:19" hidden="1" outlineLevel="1" x14ac:dyDescent="0.3">
      <c r="A14" s="32" t="s">
        <v>157</v>
      </c>
      <c r="B14" s="55">
        <v>2718</v>
      </c>
      <c r="C14" s="55">
        <v>251</v>
      </c>
      <c r="D14" s="55">
        <v>2969</v>
      </c>
      <c r="E14" s="55"/>
      <c r="F14" s="55">
        <v>2615</v>
      </c>
      <c r="G14" s="55">
        <v>230</v>
      </c>
      <c r="H14" s="55">
        <v>2845</v>
      </c>
      <c r="J14" s="36">
        <v>1911</v>
      </c>
      <c r="K14" s="36">
        <v>1682</v>
      </c>
      <c r="L14" s="36">
        <v>1917</v>
      </c>
      <c r="M14" s="7" t="s">
        <v>147</v>
      </c>
      <c r="P14" s="38"/>
      <c r="Q14" s="38"/>
      <c r="R14" s="38"/>
      <c r="S14" s="38"/>
    </row>
    <row r="15" spans="1:19" hidden="1" outlineLevel="1" x14ac:dyDescent="0.3">
      <c r="A15" s="32" t="s">
        <v>158</v>
      </c>
      <c r="B15" s="55">
        <v>39</v>
      </c>
      <c r="C15" s="55">
        <v>47</v>
      </c>
      <c r="D15" s="55">
        <v>86</v>
      </c>
      <c r="E15" s="55"/>
      <c r="F15" s="55">
        <v>34</v>
      </c>
      <c r="G15" s="55">
        <v>39</v>
      </c>
      <c r="H15" s="55">
        <v>73</v>
      </c>
      <c r="J15" s="38">
        <v>0.30664573521716376</v>
      </c>
      <c r="K15" s="38">
        <v>0.30199999999999999</v>
      </c>
      <c r="L15" s="38">
        <v>0.28100000000000003</v>
      </c>
      <c r="M15" s="5" t="s">
        <v>68</v>
      </c>
      <c r="P15" s="36"/>
      <c r="Q15" s="36"/>
      <c r="R15" s="36"/>
      <c r="S15" s="36"/>
    </row>
    <row r="16" spans="1:19" hidden="1" outlineLevel="1" x14ac:dyDescent="0.3">
      <c r="A16" s="32" t="s">
        <v>159</v>
      </c>
      <c r="B16" s="55">
        <v>43</v>
      </c>
      <c r="C16" s="55">
        <v>81</v>
      </c>
      <c r="D16" s="55">
        <v>124</v>
      </c>
      <c r="E16" s="55"/>
      <c r="F16" s="55">
        <v>40</v>
      </c>
      <c r="G16" s="55">
        <v>81</v>
      </c>
      <c r="H16" s="55">
        <v>121</v>
      </c>
      <c r="J16" s="36">
        <v>4030</v>
      </c>
      <c r="K16" s="36">
        <v>3584</v>
      </c>
      <c r="L16" s="36">
        <v>3689</v>
      </c>
      <c r="M16" s="7" t="s">
        <v>146</v>
      </c>
      <c r="P16" s="37"/>
      <c r="Q16" s="37"/>
      <c r="R16" s="38"/>
      <c r="S16" s="38"/>
    </row>
    <row r="17" spans="1:19" hidden="1" outlineLevel="1" x14ac:dyDescent="0.3">
      <c r="A17" s="32" t="s">
        <v>160</v>
      </c>
      <c r="B17" s="55">
        <v>4</v>
      </c>
      <c r="C17" s="55">
        <v>3</v>
      </c>
      <c r="D17" s="55">
        <v>7</v>
      </c>
      <c r="E17" s="55"/>
      <c r="F17" s="55">
        <v>6</v>
      </c>
      <c r="G17" s="55">
        <v>1</v>
      </c>
      <c r="H17" s="55">
        <v>7</v>
      </c>
      <c r="J17" s="37">
        <v>0.12307692307692308</v>
      </c>
      <c r="K17" s="37">
        <v>0.11</v>
      </c>
      <c r="L17" s="38">
        <v>0.104</v>
      </c>
      <c r="M17" s="5" t="s">
        <v>68</v>
      </c>
      <c r="P17" s="39"/>
      <c r="Q17" s="39"/>
      <c r="R17" s="39"/>
      <c r="S17" s="39"/>
    </row>
    <row r="18" spans="1:19" hidden="1" outlineLevel="1" x14ac:dyDescent="0.3">
      <c r="A18" s="32" t="s">
        <v>161</v>
      </c>
      <c r="B18" s="55">
        <v>1360</v>
      </c>
      <c r="C18" s="55">
        <v>852</v>
      </c>
      <c r="D18" s="55">
        <v>2212</v>
      </c>
      <c r="E18" s="55"/>
      <c r="F18" s="55">
        <v>1174</v>
      </c>
      <c r="G18" s="55">
        <v>748</v>
      </c>
      <c r="H18" s="55">
        <v>1922</v>
      </c>
      <c r="K18" s="40"/>
      <c r="P18" s="40"/>
      <c r="Q18" s="40"/>
      <c r="R18" s="40"/>
      <c r="S18" s="40"/>
    </row>
    <row r="19" spans="1:19" hidden="1" outlineLevel="1" x14ac:dyDescent="0.3">
      <c r="A19" s="44" t="s">
        <v>162</v>
      </c>
      <c r="B19" s="56">
        <v>1199</v>
      </c>
      <c r="C19" s="56">
        <v>143</v>
      </c>
      <c r="D19" s="56">
        <v>1342</v>
      </c>
      <c r="E19" s="56"/>
      <c r="F19" s="56">
        <v>1072</v>
      </c>
      <c r="G19" s="56">
        <v>125</v>
      </c>
      <c r="H19" s="56">
        <v>1197</v>
      </c>
      <c r="I19" s="47"/>
      <c r="J19" s="47"/>
      <c r="K19" s="57"/>
      <c r="L19" s="47"/>
      <c r="P19" s="38"/>
      <c r="Q19" s="38"/>
      <c r="R19" s="38"/>
      <c r="S19" s="38"/>
    </row>
    <row r="20" spans="1:19" hidden="1" outlineLevel="1" x14ac:dyDescent="0.3">
      <c r="A20" t="s">
        <v>165</v>
      </c>
      <c r="D20" s="39">
        <v>0.78</v>
      </c>
      <c r="E20" s="39"/>
      <c r="H20" s="39">
        <v>0.77100000000000002</v>
      </c>
      <c r="I20" s="39"/>
      <c r="J20" s="39">
        <v>0.65500000000000003</v>
      </c>
      <c r="K20" s="39">
        <v>0.67</v>
      </c>
      <c r="L20" s="39">
        <v>0.66900000000000004</v>
      </c>
      <c r="P20" s="40"/>
      <c r="Q20" s="40"/>
      <c r="R20" s="40"/>
      <c r="S20" s="40"/>
    </row>
    <row r="21" spans="1:19" hidden="1" outlineLevel="1" x14ac:dyDescent="0.3">
      <c r="A21" t="s">
        <v>69</v>
      </c>
      <c r="D21" s="40" t="s">
        <v>6</v>
      </c>
      <c r="E21" s="40"/>
      <c r="H21" s="40" t="s">
        <v>6</v>
      </c>
      <c r="I21" s="40"/>
      <c r="J21" s="40" t="s">
        <v>6</v>
      </c>
      <c r="K21" s="40" t="s">
        <v>6</v>
      </c>
      <c r="L21" s="40" t="s">
        <v>6</v>
      </c>
      <c r="P21" s="42"/>
      <c r="Q21" s="41"/>
      <c r="R21" s="41"/>
      <c r="S21" s="41"/>
    </row>
    <row r="22" spans="1:19" collapsed="1" x14ac:dyDescent="0.3">
      <c r="A22" t="s">
        <v>70</v>
      </c>
      <c r="D22" s="38">
        <v>7.0000000000000007E-2</v>
      </c>
      <c r="E22" s="38"/>
      <c r="H22" s="38">
        <v>0.09</v>
      </c>
      <c r="I22" s="38"/>
      <c r="J22" s="38">
        <v>0.1217</v>
      </c>
      <c r="K22" s="38">
        <v>0.1217</v>
      </c>
      <c r="L22" s="38">
        <v>0.13700000000000001</v>
      </c>
    </row>
    <row r="23" spans="1:19" x14ac:dyDescent="0.3">
      <c r="A23" t="s">
        <v>71</v>
      </c>
      <c r="D23" s="40" t="s">
        <v>75</v>
      </c>
      <c r="E23" s="40"/>
      <c r="H23" s="40" t="s">
        <v>75</v>
      </c>
      <c r="I23" s="40"/>
      <c r="J23" s="40" t="s">
        <v>75</v>
      </c>
      <c r="K23" s="40" t="s">
        <v>75</v>
      </c>
      <c r="L23" s="40" t="s">
        <v>75</v>
      </c>
    </row>
    <row r="24" spans="1:19" hidden="1" outlineLevel="1" x14ac:dyDescent="0.3">
      <c r="A24" t="s">
        <v>72</v>
      </c>
      <c r="D24" s="40" t="s">
        <v>75</v>
      </c>
      <c r="E24" s="40"/>
      <c r="H24" s="40" t="s">
        <v>75</v>
      </c>
      <c r="I24" s="40"/>
      <c r="J24" s="40" t="s">
        <v>75</v>
      </c>
      <c r="K24" s="40" t="s">
        <v>75</v>
      </c>
      <c r="L24" s="40" t="s">
        <v>75</v>
      </c>
    </row>
    <row r="25" spans="1:19" hidden="1" outlineLevel="1" x14ac:dyDescent="0.3">
      <c r="A25" t="s">
        <v>170</v>
      </c>
      <c r="D25" s="42" t="s">
        <v>169</v>
      </c>
      <c r="E25" s="42"/>
      <c r="H25" s="42" t="s">
        <v>176</v>
      </c>
      <c r="I25" s="42"/>
      <c r="J25" s="42" t="s">
        <v>176</v>
      </c>
      <c r="K25" s="41"/>
      <c r="L25" s="41"/>
    </row>
    <row r="26" spans="1:19" collapsed="1" x14ac:dyDescent="0.3">
      <c r="A26" s="45" t="s">
        <v>175</v>
      </c>
    </row>
    <row r="27" spans="1:19" x14ac:dyDescent="0.3">
      <c r="A27" s="34"/>
    </row>
    <row r="28" spans="1:19" hidden="1" outlineLevel="1" x14ac:dyDescent="0.3">
      <c r="A28" s="6" t="s">
        <v>73</v>
      </c>
    </row>
    <row r="29" spans="1:19" collapsed="1" x14ac:dyDescent="0.3">
      <c r="A29" s="6"/>
      <c r="C29" s="6">
        <v>2023</v>
      </c>
      <c r="D29" s="6">
        <v>2022</v>
      </c>
      <c r="E29" s="6">
        <v>2021</v>
      </c>
      <c r="F29" s="6">
        <v>2020</v>
      </c>
      <c r="G29" s="6">
        <v>2019</v>
      </c>
    </row>
    <row r="30" spans="1:19" ht="28.8" x14ac:dyDescent="0.3">
      <c r="A30" s="22" t="s">
        <v>107</v>
      </c>
      <c r="C30" s="69">
        <v>0.73</v>
      </c>
      <c r="D30" s="69">
        <v>0.76</v>
      </c>
      <c r="E30" s="69">
        <v>0.94</v>
      </c>
      <c r="F30" s="69">
        <v>0.78</v>
      </c>
      <c r="G30" s="87">
        <v>1.2</v>
      </c>
    </row>
    <row r="31" spans="1:19" hidden="1" outlineLevel="1" x14ac:dyDescent="0.3">
      <c r="C31" s="69"/>
      <c r="D31" s="69"/>
      <c r="E31" s="69"/>
      <c r="F31" s="69"/>
      <c r="G31" s="69"/>
    </row>
    <row r="32" spans="1:19" hidden="1" outlineLevel="1" x14ac:dyDescent="0.3">
      <c r="A32" s="6" t="s">
        <v>74</v>
      </c>
      <c r="C32" s="69"/>
      <c r="D32" s="69"/>
      <c r="E32" s="69"/>
      <c r="F32" s="69"/>
      <c r="G32" s="69"/>
    </row>
    <row r="33" spans="1:7" hidden="1" outlineLevel="1" x14ac:dyDescent="0.3">
      <c r="A33" t="s">
        <v>76</v>
      </c>
      <c r="C33" s="88" t="s">
        <v>75</v>
      </c>
      <c r="D33" s="69"/>
      <c r="E33" s="69"/>
      <c r="F33" s="69"/>
      <c r="G33" s="69"/>
    </row>
    <row r="34" spans="1:7" hidden="1" outlineLevel="1" x14ac:dyDescent="0.3"/>
    <row r="35" spans="1:7" hidden="1" outlineLevel="1" x14ac:dyDescent="0.3">
      <c r="A35" s="23" t="s">
        <v>77</v>
      </c>
    </row>
    <row r="36" spans="1:7" hidden="1" outlineLevel="1" x14ac:dyDescent="0.3"/>
    <row r="37" spans="1:7" hidden="1" outlineLevel="1" x14ac:dyDescent="0.3">
      <c r="A37" s="5" t="s">
        <v>78</v>
      </c>
      <c r="C37" t="s">
        <v>108</v>
      </c>
    </row>
    <row r="38" spans="1:7" hidden="1" outlineLevel="1" x14ac:dyDescent="0.3">
      <c r="A38" s="5" t="s">
        <v>79</v>
      </c>
      <c r="C38" t="s">
        <v>84</v>
      </c>
    </row>
    <row r="39" spans="1:7" hidden="1" outlineLevel="1" x14ac:dyDescent="0.3">
      <c r="A39" t="s">
        <v>80</v>
      </c>
      <c r="C39" t="s">
        <v>85</v>
      </c>
    </row>
    <row r="40" spans="1:7" hidden="1" outlineLevel="1" x14ac:dyDescent="0.3">
      <c r="A40" t="s">
        <v>81</v>
      </c>
    </row>
    <row r="41" spans="1:7" collapsed="1" x14ac:dyDescent="0.3">
      <c r="A41" s="5" t="s">
        <v>82</v>
      </c>
    </row>
    <row r="42" spans="1:7" x14ac:dyDescent="0.3">
      <c r="A42" s="5" t="s">
        <v>110</v>
      </c>
    </row>
    <row r="43" spans="1:7" x14ac:dyDescent="0.3">
      <c r="A43" s="5" t="s">
        <v>111</v>
      </c>
    </row>
    <row r="44" spans="1:7" x14ac:dyDescent="0.3">
      <c r="A44" s="24" t="s">
        <v>109</v>
      </c>
    </row>
    <row r="45" spans="1:7" x14ac:dyDescent="0.3">
      <c r="A45" s="5" t="s">
        <v>83</v>
      </c>
    </row>
  </sheetData>
  <mergeCells count="2">
    <mergeCell ref="B7:D7"/>
    <mergeCell ref="F7:H7"/>
  </mergeCells>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B89C-04BD-41E9-8126-4A44B15F3BFD}">
  <dimension ref="A5:H38"/>
  <sheetViews>
    <sheetView showGridLines="0" showRowColHeaders="0" workbookViewId="0">
      <selection activeCell="C23" sqref="C23:H36"/>
    </sheetView>
  </sheetViews>
  <sheetFormatPr baseColWidth="10" defaultColWidth="9.109375" defaultRowHeight="14.4" outlineLevelRow="1" x14ac:dyDescent="0.3"/>
  <cols>
    <col min="1" max="1" width="54" customWidth="1"/>
    <col min="4" max="4" width="10.109375" bestFit="1" customWidth="1"/>
  </cols>
  <sheetData>
    <row r="5" spans="1:8" x14ac:dyDescent="0.3">
      <c r="C5" s="69"/>
      <c r="D5" s="69"/>
      <c r="E5" s="69"/>
      <c r="F5" s="69"/>
      <c r="G5" s="69"/>
      <c r="H5" s="69"/>
    </row>
    <row r="6" spans="1:8" x14ac:dyDescent="0.3">
      <c r="A6" s="6" t="s">
        <v>86</v>
      </c>
      <c r="C6" s="69"/>
      <c r="D6" s="69"/>
      <c r="E6" s="69"/>
      <c r="F6" s="69"/>
      <c r="G6" s="69"/>
      <c r="H6" s="69"/>
    </row>
    <row r="7" spans="1:8" hidden="1" outlineLevel="1" x14ac:dyDescent="0.3">
      <c r="A7" s="6"/>
      <c r="C7" s="70">
        <v>2023</v>
      </c>
      <c r="D7" s="70">
        <v>2022</v>
      </c>
      <c r="E7" s="70">
        <v>2021</v>
      </c>
      <c r="F7" s="70">
        <v>2020</v>
      </c>
      <c r="G7" s="70">
        <v>2019</v>
      </c>
      <c r="H7" s="70">
        <v>2018</v>
      </c>
    </row>
    <row r="8" spans="1:8" hidden="1" outlineLevel="1" x14ac:dyDescent="0.3">
      <c r="A8" t="s">
        <v>87</v>
      </c>
      <c r="C8" s="69">
        <v>8</v>
      </c>
      <c r="D8" s="69">
        <v>8</v>
      </c>
      <c r="E8" s="69">
        <v>8</v>
      </c>
      <c r="F8" s="69">
        <v>8</v>
      </c>
      <c r="G8" s="69">
        <v>8</v>
      </c>
      <c r="H8" s="69">
        <v>8</v>
      </c>
    </row>
    <row r="9" spans="1:8" hidden="1" outlineLevel="1" x14ac:dyDescent="0.3">
      <c r="A9" t="s">
        <v>88</v>
      </c>
      <c r="C9" s="69">
        <v>7</v>
      </c>
      <c r="D9" s="69">
        <v>7</v>
      </c>
      <c r="E9" s="69">
        <v>7</v>
      </c>
      <c r="F9" s="69">
        <v>7</v>
      </c>
      <c r="G9" s="69">
        <v>2</v>
      </c>
      <c r="H9" s="69">
        <v>2</v>
      </c>
    </row>
    <row r="10" spans="1:8" hidden="1" outlineLevel="1" x14ac:dyDescent="0.3">
      <c r="A10" t="s">
        <v>89</v>
      </c>
      <c r="C10" s="69">
        <v>1</v>
      </c>
      <c r="D10" s="69">
        <v>1</v>
      </c>
      <c r="E10" s="69">
        <v>1</v>
      </c>
      <c r="F10" s="69">
        <v>1</v>
      </c>
      <c r="G10" s="69">
        <v>6</v>
      </c>
      <c r="H10" s="69">
        <v>6</v>
      </c>
    </row>
    <row r="11" spans="1:8" hidden="1" outlineLevel="1" x14ac:dyDescent="0.3">
      <c r="A11" t="s">
        <v>90</v>
      </c>
      <c r="C11" s="69">
        <v>1</v>
      </c>
      <c r="D11" s="69">
        <v>2</v>
      </c>
      <c r="E11" s="69">
        <v>0</v>
      </c>
      <c r="F11" s="69">
        <v>0</v>
      </c>
      <c r="G11" s="69">
        <v>0</v>
      </c>
      <c r="H11" s="69">
        <v>0</v>
      </c>
    </row>
    <row r="12" spans="1:8" hidden="1" outlineLevel="1" x14ac:dyDescent="0.3">
      <c r="A12" t="s">
        <v>91</v>
      </c>
      <c r="C12" s="69">
        <v>0</v>
      </c>
      <c r="D12" s="69">
        <v>0</v>
      </c>
      <c r="E12" s="69">
        <v>0</v>
      </c>
      <c r="F12" s="69">
        <v>0</v>
      </c>
      <c r="G12" s="69">
        <v>0</v>
      </c>
      <c r="H12" s="69">
        <v>0</v>
      </c>
    </row>
    <row r="13" spans="1:8" hidden="1" outlineLevel="1" x14ac:dyDescent="0.3">
      <c r="A13" t="s">
        <v>92</v>
      </c>
      <c r="C13" s="69">
        <v>1</v>
      </c>
      <c r="D13" s="69">
        <v>1</v>
      </c>
      <c r="E13" s="69">
        <v>3</v>
      </c>
      <c r="F13" s="69">
        <v>3</v>
      </c>
      <c r="G13" s="69">
        <v>3</v>
      </c>
      <c r="H13" s="69">
        <v>4</v>
      </c>
    </row>
    <row r="14" spans="1:8" hidden="1" outlineLevel="1" x14ac:dyDescent="0.3">
      <c r="A14" t="s">
        <v>93</v>
      </c>
      <c r="C14" s="69">
        <v>27</v>
      </c>
      <c r="D14" s="69">
        <v>16</v>
      </c>
      <c r="E14" s="69">
        <v>16</v>
      </c>
      <c r="F14" s="69">
        <v>16</v>
      </c>
      <c r="G14" s="69">
        <v>16</v>
      </c>
      <c r="H14" s="69">
        <v>24</v>
      </c>
    </row>
    <row r="15" spans="1:8" hidden="1" outlineLevel="1" x14ac:dyDescent="0.3">
      <c r="A15" t="s">
        <v>172</v>
      </c>
      <c r="C15" s="69">
        <v>4</v>
      </c>
      <c r="D15" s="69">
        <v>3</v>
      </c>
      <c r="E15" s="69">
        <v>3</v>
      </c>
      <c r="F15" s="69">
        <v>3</v>
      </c>
      <c r="G15" s="69">
        <v>3</v>
      </c>
      <c r="H15" s="69">
        <v>3</v>
      </c>
    </row>
    <row r="16" spans="1:8" hidden="1" outlineLevel="1" x14ac:dyDescent="0.3">
      <c r="C16" s="69"/>
      <c r="D16" s="69"/>
      <c r="E16" s="69"/>
      <c r="F16" s="69"/>
      <c r="G16" s="69"/>
      <c r="H16" s="69"/>
    </row>
    <row r="17" spans="1:8" hidden="1" outlineLevel="1" x14ac:dyDescent="0.3">
      <c r="A17" s="6" t="s">
        <v>105</v>
      </c>
      <c r="C17" s="69"/>
      <c r="D17" s="69"/>
      <c r="E17" s="69"/>
      <c r="F17" s="69"/>
      <c r="G17" s="69"/>
      <c r="H17" s="69"/>
    </row>
    <row r="18" spans="1:8" hidden="1" outlineLevel="1" x14ac:dyDescent="0.3">
      <c r="A18" t="s">
        <v>94</v>
      </c>
      <c r="C18" s="69"/>
      <c r="D18" s="69"/>
      <c r="E18" s="69"/>
      <c r="F18" s="69"/>
      <c r="G18" s="69"/>
      <c r="H18" s="69"/>
    </row>
    <row r="19" spans="1:8" hidden="1" outlineLevel="1" x14ac:dyDescent="0.3">
      <c r="A19" t="s">
        <v>95</v>
      </c>
      <c r="C19" s="69" t="s">
        <v>97</v>
      </c>
      <c r="D19" s="69"/>
      <c r="E19" s="69"/>
      <c r="F19" s="69"/>
      <c r="G19" s="69"/>
      <c r="H19" s="69"/>
    </row>
    <row r="20" spans="1:8" hidden="1" outlineLevel="1" x14ac:dyDescent="0.3">
      <c r="A20" t="s">
        <v>96</v>
      </c>
      <c r="C20" s="69" t="s">
        <v>97</v>
      </c>
      <c r="D20" s="69"/>
      <c r="E20" s="69"/>
      <c r="F20" s="69"/>
      <c r="G20" s="69"/>
      <c r="H20" s="69"/>
    </row>
    <row r="21" spans="1:8" collapsed="1" x14ac:dyDescent="0.3">
      <c r="C21" s="69"/>
      <c r="D21" s="69"/>
      <c r="E21" s="69"/>
      <c r="F21" s="69"/>
      <c r="G21" s="69"/>
      <c r="H21" s="69"/>
    </row>
    <row r="22" spans="1:8" x14ac:dyDescent="0.3">
      <c r="A22" s="6" t="s">
        <v>106</v>
      </c>
      <c r="C22" s="69"/>
      <c r="D22" s="69"/>
      <c r="E22" s="69"/>
      <c r="F22" s="69"/>
      <c r="G22" s="69"/>
      <c r="H22" s="69"/>
    </row>
    <row r="23" spans="1:8" hidden="1" outlineLevel="1" x14ac:dyDescent="0.3">
      <c r="A23" s="20" t="s">
        <v>98</v>
      </c>
      <c r="B23" s="6" t="s">
        <v>40</v>
      </c>
      <c r="C23" s="70">
        <v>2023</v>
      </c>
      <c r="D23" s="70">
        <v>2022</v>
      </c>
      <c r="E23" s="70">
        <v>2021</v>
      </c>
      <c r="F23" s="70">
        <v>2020</v>
      </c>
      <c r="G23" s="70">
        <v>2019</v>
      </c>
      <c r="H23" s="70">
        <v>2018</v>
      </c>
    </row>
    <row r="24" spans="1:8" hidden="1" outlineLevel="1" x14ac:dyDescent="0.3">
      <c r="A24" s="5" t="s">
        <v>99</v>
      </c>
      <c r="C24" s="69"/>
      <c r="D24" s="69"/>
      <c r="E24" s="69"/>
      <c r="F24" s="69"/>
      <c r="G24" s="69"/>
      <c r="H24" s="69"/>
    </row>
    <row r="25" spans="1:8" hidden="1" outlineLevel="1" x14ac:dyDescent="0.3">
      <c r="A25" s="9" t="s">
        <v>100</v>
      </c>
      <c r="B25" t="s">
        <v>7</v>
      </c>
      <c r="C25" s="69">
        <v>800</v>
      </c>
      <c r="D25" s="69">
        <v>800</v>
      </c>
      <c r="E25" s="69">
        <v>800</v>
      </c>
      <c r="F25" s="69">
        <v>800</v>
      </c>
      <c r="G25" s="69">
        <v>800</v>
      </c>
      <c r="H25" s="69">
        <v>400</v>
      </c>
    </row>
    <row r="26" spans="1:8" hidden="1" outlineLevel="1" x14ac:dyDescent="0.3">
      <c r="A26" s="9" t="s">
        <v>101</v>
      </c>
      <c r="B26" t="s">
        <v>7</v>
      </c>
      <c r="C26" s="69">
        <v>700</v>
      </c>
      <c r="D26" s="69">
        <v>700</v>
      </c>
      <c r="E26" s="69">
        <v>700</v>
      </c>
      <c r="F26" s="69">
        <v>700</v>
      </c>
      <c r="G26" s="69">
        <v>700</v>
      </c>
      <c r="H26" s="69">
        <v>350</v>
      </c>
    </row>
    <row r="27" spans="1:8" hidden="1" outlineLevel="1" x14ac:dyDescent="0.3">
      <c r="A27" s="9" t="s">
        <v>98</v>
      </c>
      <c r="B27" t="s">
        <v>7</v>
      </c>
      <c r="C27" s="69">
        <v>600</v>
      </c>
      <c r="D27" s="69">
        <v>600</v>
      </c>
      <c r="E27" s="69">
        <v>600</v>
      </c>
      <c r="F27" s="69">
        <v>600</v>
      </c>
      <c r="G27" s="69">
        <v>600</v>
      </c>
      <c r="H27" s="69">
        <v>350</v>
      </c>
    </row>
    <row r="28" spans="1:8" hidden="1" outlineLevel="1" x14ac:dyDescent="0.3">
      <c r="A28" s="5" t="s">
        <v>102</v>
      </c>
      <c r="C28" s="69"/>
      <c r="D28" s="69"/>
      <c r="E28" s="69"/>
      <c r="F28" s="69"/>
      <c r="G28" s="69"/>
      <c r="H28" s="69"/>
    </row>
    <row r="29" spans="1:8" hidden="1" outlineLevel="1" x14ac:dyDescent="0.3">
      <c r="A29" s="9" t="s">
        <v>100</v>
      </c>
      <c r="C29" s="89">
        <v>1.1999999999999999E-3</v>
      </c>
      <c r="D29" s="89">
        <v>1.1999999999999999E-3</v>
      </c>
      <c r="E29" s="89">
        <v>1.1999999999999999E-3</v>
      </c>
      <c r="F29" s="89">
        <v>8.9999999999999998E-4</v>
      </c>
      <c r="G29" s="89">
        <v>1.1999999999999999E-3</v>
      </c>
      <c r="H29" s="89">
        <v>1.1999999999999999E-3</v>
      </c>
    </row>
    <row r="30" spans="1:8" hidden="1" outlineLevel="1" x14ac:dyDescent="0.3">
      <c r="A30" s="9" t="s">
        <v>101</v>
      </c>
      <c r="C30" s="89">
        <v>1.1999999999999999E-3</v>
      </c>
      <c r="D30" s="89">
        <v>1.1999999999999999E-3</v>
      </c>
      <c r="E30" s="89">
        <v>1.1999999999999999E-3</v>
      </c>
      <c r="F30" s="89">
        <v>8.9999999999999998E-4</v>
      </c>
      <c r="G30" s="89">
        <v>1.1999999999999999E-3</v>
      </c>
      <c r="H30" s="89">
        <v>1.1999999999999999E-3</v>
      </c>
    </row>
    <row r="31" spans="1:8" hidden="1" outlineLevel="1" x14ac:dyDescent="0.3">
      <c r="A31" s="9" t="s">
        <v>98</v>
      </c>
      <c r="C31" s="89">
        <v>5.9999999999999995E-4</v>
      </c>
      <c r="D31" s="89">
        <v>5.9999999999999995E-4</v>
      </c>
      <c r="E31" s="89">
        <v>5.9999999999999995E-4</v>
      </c>
      <c r="F31" s="90">
        <v>4.4999999999999999E-4</v>
      </c>
      <c r="G31" s="89">
        <v>5.9999999999999995E-4</v>
      </c>
      <c r="H31" s="89">
        <v>5.9999999999999995E-4</v>
      </c>
    </row>
    <row r="32" spans="1:8" hidden="1" outlineLevel="1" x14ac:dyDescent="0.3">
      <c r="A32" s="21" t="s">
        <v>103</v>
      </c>
      <c r="C32" s="69"/>
      <c r="D32" s="69"/>
      <c r="E32" s="69"/>
      <c r="F32" s="69"/>
      <c r="G32" s="69"/>
      <c r="H32" s="69"/>
    </row>
    <row r="33" spans="1:8" hidden="1" outlineLevel="1" x14ac:dyDescent="0.3">
      <c r="A33" s="5" t="s">
        <v>99</v>
      </c>
      <c r="B33" t="s">
        <v>7</v>
      </c>
      <c r="C33" s="69">
        <v>200</v>
      </c>
      <c r="D33" s="69">
        <v>200</v>
      </c>
      <c r="E33" s="69">
        <v>200</v>
      </c>
      <c r="F33" s="69">
        <v>200</v>
      </c>
      <c r="G33" s="69">
        <v>200</v>
      </c>
      <c r="H33" s="69">
        <v>113</v>
      </c>
    </row>
    <row r="34" spans="1:8" hidden="1" outlineLevel="1" x14ac:dyDescent="0.3">
      <c r="A34" s="5" t="s">
        <v>102</v>
      </c>
      <c r="C34" s="89">
        <v>2.0000000000000001E-4</v>
      </c>
      <c r="D34" s="89">
        <v>2.0000000000000001E-4</v>
      </c>
      <c r="E34" s="89">
        <v>2.0000000000000001E-4</v>
      </c>
      <c r="F34" s="90">
        <v>1.4999999999999999E-4</v>
      </c>
      <c r="G34" s="89">
        <v>2.0000000000000001E-4</v>
      </c>
      <c r="H34" s="89">
        <v>2.0000000000000001E-4</v>
      </c>
    </row>
    <row r="35" spans="1:8" hidden="1" outlineLevel="1" x14ac:dyDescent="0.3">
      <c r="A35" s="20" t="s">
        <v>104</v>
      </c>
      <c r="C35" s="69"/>
      <c r="D35" s="69"/>
      <c r="E35" s="69"/>
      <c r="F35" s="69"/>
      <c r="G35" s="69"/>
      <c r="H35" s="69"/>
    </row>
    <row r="36" spans="1:8" hidden="1" outlineLevel="1" x14ac:dyDescent="0.3">
      <c r="A36" s="5" t="s">
        <v>99</v>
      </c>
      <c r="B36" t="s">
        <v>7</v>
      </c>
      <c r="C36" s="69">
        <v>100</v>
      </c>
      <c r="D36" s="69">
        <v>100</v>
      </c>
      <c r="E36" s="69">
        <v>100</v>
      </c>
      <c r="F36" s="69">
        <v>100</v>
      </c>
      <c r="G36" s="69">
        <v>100</v>
      </c>
      <c r="H36" s="69">
        <v>50</v>
      </c>
    </row>
    <row r="37" spans="1:8" collapsed="1" x14ac:dyDescent="0.3">
      <c r="A37" s="5"/>
      <c r="C37" s="69"/>
      <c r="D37" s="69"/>
      <c r="E37" s="69"/>
      <c r="F37" s="69"/>
      <c r="G37" s="69"/>
      <c r="H37" s="69"/>
    </row>
    <row r="38" spans="1:8" x14ac:dyDescent="0.3">
      <c r="C38" s="69"/>
      <c r="D38" s="69"/>
      <c r="E38" s="69"/>
      <c r="F38" s="69"/>
      <c r="G38" s="69"/>
      <c r="H38" s="69"/>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ce15eab-aabd-45b5-a24d-00445aad902b">
      <Terms xmlns="http://schemas.microsoft.com/office/infopath/2007/PartnerControls"/>
    </lcf76f155ced4ddcb4097134ff3c332f>
    <TaxCatchAll xmlns="7b0594a2-f78b-4f24-82b3-8b99b8d5f59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A3D9E79CABDB4EAE8EC2A5403F9319" ma:contentTypeVersion="15" ma:contentTypeDescription="Create a new document." ma:contentTypeScope="" ma:versionID="e1ab82355f63adc6502e90f6343f20ba">
  <xsd:schema xmlns:xsd="http://www.w3.org/2001/XMLSchema" xmlns:xs="http://www.w3.org/2001/XMLSchema" xmlns:p="http://schemas.microsoft.com/office/2006/metadata/properties" xmlns:ns2="4ce15eab-aabd-45b5-a24d-00445aad902b" xmlns:ns3="7b0594a2-f78b-4f24-82b3-8b99b8d5f59f" targetNamespace="http://schemas.microsoft.com/office/2006/metadata/properties" ma:root="true" ma:fieldsID="b4f93d7d57cac3db0046ccc4d5ff2a56" ns2:_="" ns3:_="">
    <xsd:import namespace="4ce15eab-aabd-45b5-a24d-00445aad902b"/>
    <xsd:import namespace="7b0594a2-f78b-4f24-82b3-8b99b8d5f5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e15eab-aabd-45b5-a24d-00445aad90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104b013-8677-4011-8dbd-5e3d6efc88a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0594a2-f78b-4f24-82b3-8b99b8d5f5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955f32-d295-4240-818b-295114bfd24d}" ma:internalName="TaxCatchAll" ma:showField="CatchAllData" ma:web="7b0594a2-f78b-4f24-82b3-8b99b8d5f59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Y G u / V h f t B N a k A A A A 9 g A A A B I A H A B D b 2 5 m a W c v U G F j a 2 F n Z S 5 4 b W w g o h g A K K A U A A A A A A A A A A A A A A A A A A A A A A A A A A A A h Y 9 N D o I w G E S v Q r q n P 0 i M I R 9 l 4 V Y S E x P D t i k V G q A Y W i x 3 c + G R v I I Y R d 2 5 n D d v M X O / 3 i C b u j a 4 q M H q 3 q S I Y Y o C Z W R f a l O l a H S n c I M y D n s h G 1 G p Y J a N T S Z b p q h 2 7 p w Q 4 r 3 H f o X 7 o S I R p Y w U + e 4 g a 9 U J 9 J H 1 f z n U x j p h p E I c j q 8 x P M K M r X F M Y 0 y B L B B y b b 5 C N O 9 9 t j 8 Q t m P r x k F x Z c O 8 A L J E I O 8 P / A F Q S w M E F A A C A A g A Y G u / 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B r v 1 Y o i k e 4 D g A A A B E A A A A T A B w A R m 9 y b X V s Y X M v U 2 V j d G l v b j E u b S C i G A A o o B Q A A A A A A A A A A A A A A A A A A A A A A A A A A A A r T k 0 u y c z P U w i G 0 I b W A F B L A Q I t A B Q A A g A I A G B r v 1 Y X 7 Q T W p A A A A P Y A A A A S A A A A A A A A A A A A A A A A A A A A A A B D b 2 5 m a W c v U G F j a 2 F n Z S 5 4 b W x Q S w E C L Q A U A A I A C A B g a 7 9 W D 8 r p q 6 Q A A A D p A A A A E w A A A A A A A A A A A A A A A A D w A A A A W 0 N v b n R l b n R f V H l w Z X N d L n h t b F B L A Q I t A B Q A A g A I A G B r v 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I L y N 3 B H W R Z J i C c r 6 O p y b A A A A A A I A A A A A A A N m A A D A A A A A E A A A A O D e A l J V X F h g v N q G d i s Z v c E A A A A A B I A A A K A A A A A Q A A A A l C L z B G u 1 o b y X 9 I 1 T h N P p a l A A A A B O c 0 + V u G M y O N M W K x o m y l s H F E o 9 s z n T H I C q Y g k W y W D H P G P x j 5 K m p 3 K z d L / 5 0 H B 2 9 m P 8 N v E 6 K R k T c y x 6 S c n C o N 4 V 9 v H I i g K c M Y G l y H 4 n K d 6 M P R Q A A A C q 7 L E i B l B / K n p Z j F f 9 L V I S D q 9 o E Q = = < / D a t a M a s h u p > 
</file>

<file path=customXml/itemProps1.xml><?xml version="1.0" encoding="utf-8"?>
<ds:datastoreItem xmlns:ds="http://schemas.openxmlformats.org/officeDocument/2006/customXml" ds:itemID="{37067A86-DFA8-4AB8-8F15-CC37B2B384B2}">
  <ds:schemaRefs>
    <ds:schemaRef ds:uri="http://schemas.microsoft.com/office/2006/metadata/properties"/>
    <ds:schemaRef ds:uri="http://schemas.microsoft.com/office/infopath/2007/PartnerControls"/>
    <ds:schemaRef ds:uri="4ce15eab-aabd-45b5-a24d-00445aad902b"/>
    <ds:schemaRef ds:uri="7b0594a2-f78b-4f24-82b3-8b99b8d5f59f"/>
  </ds:schemaRefs>
</ds:datastoreItem>
</file>

<file path=customXml/itemProps2.xml><?xml version="1.0" encoding="utf-8"?>
<ds:datastoreItem xmlns:ds="http://schemas.openxmlformats.org/officeDocument/2006/customXml" ds:itemID="{97924DB3-B379-468B-B8B6-251AA1A5F68A}">
  <ds:schemaRefs>
    <ds:schemaRef ds:uri="http://schemas.microsoft.com/sharepoint/v3/contenttype/forms"/>
  </ds:schemaRefs>
</ds:datastoreItem>
</file>

<file path=customXml/itemProps3.xml><?xml version="1.0" encoding="utf-8"?>
<ds:datastoreItem xmlns:ds="http://schemas.openxmlformats.org/officeDocument/2006/customXml" ds:itemID="{A38EFDFD-A169-40F3-95B3-8B76B1E289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e15eab-aabd-45b5-a24d-00445aad902b"/>
    <ds:schemaRef ds:uri="7b0594a2-f78b-4f24-82b3-8b99b8d5f5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EB244AC-CBB1-492D-BA3E-34D4181945B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General</vt:lpstr>
      <vt:lpstr>Medioambiental</vt:lpstr>
      <vt:lpstr>Social</vt:lpstr>
      <vt:lpstr>Gobernanza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OBrien</dc:creator>
  <cp:lastModifiedBy>Isabel Bendeck</cp:lastModifiedBy>
  <cp:lastPrinted>2023-05-30T20:06:13Z</cp:lastPrinted>
  <dcterms:created xsi:type="dcterms:W3CDTF">2020-10-26T14:07:15Z</dcterms:created>
  <dcterms:modified xsi:type="dcterms:W3CDTF">2024-07-08T23:23:57Z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0x010100EFA3D9E79CABDB4EAE8EC2A5403F9319</vt:lpwstr>
  </property>
  <property fmtid="{D5CDD505-2E9C-101B-9397-08002B2CF9AE}" pid="3" name="MediaServiceImageTags">
    <vt:lpwstr/>
  </property>
</Properties>
</file>